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charts/chart2.xml" ContentType="application/vnd.openxmlformats-officedocument.drawingml.chart+xml"/>
  <Override PartName="/xl/drawings/drawing4.xml" ContentType="application/vnd.openxmlformats-officedocument.drawingml.chartshap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8C4F1C90-05EB-6A55-5F09-09C24B55AC0B}"/>
  <workbookPr codeName="ThisWorkbook" defaultThemeVersion="124226"/>
  <bookViews>
    <workbookView showSheetTabs="0" xWindow="480" yWindow="300" windowWidth="18195" windowHeight="8970" activeTab="1"/>
  </bookViews>
  <sheets>
    <sheet name="Instructions" sheetId="7" r:id="rId1"/>
    <sheet name="Front sheet" sheetId="4" r:id="rId2"/>
    <sheet name="Work sheet 1" sheetId="3" r:id="rId3"/>
  </sheets>
  <definedNames>
    <definedName name="_xlnm._FilterDatabase" localSheetId="2" hidden="1">'Work sheet 1'!$AT$7:$AU$7</definedName>
    <definedName name="Astro_points">OFFSET('Work sheet 1'!$S$9,0,0,'Work sheet 1'!$E$3,1)</definedName>
    <definedName name="Change_1">OFFSET('Work sheet 1'!$AZ$9,0,6,'Work sheet 1'!$E$3,1)</definedName>
    <definedName name="Change_2">OFFSET('Work sheet 1'!$AZ$9,0,7,'Work sheet 1'!$E$3,1)</definedName>
    <definedName name="Cum_Tally">OFFSET('Work sheet 1'!$D$9,0,2,'Work sheet 1'!$E$3,1)</definedName>
    <definedName name="Intv1">OFFSET('Work sheet 1'!$AZ$9,0,0,'Work sheet 1'!$E$3,1)</definedName>
    <definedName name="Intv2">OFFSET('Work sheet 1'!$AZ$9,0,1,'Work sheet 1'!$E$3,1)</definedName>
    <definedName name="Intv3">OFFSET('Work sheet 1'!$AZ$9,0,2,'Work sheet 1'!$E$3,1)</definedName>
    <definedName name="Intv4">OFFSET('Work sheet 1'!$AZ$9,0,3,'Work sheet 1'!$E$3,1)</definedName>
    <definedName name="Intv5">OFFSET('Work sheet 1'!$AZ$9,0,4,'Work sheet 1'!$E$3,1)</definedName>
    <definedName name="LCL">OFFSET('Work sheet 1'!$I$9,0,0,'Work sheet 1'!$E$3,1)</definedName>
    <definedName name="Mean">OFFSET('Work sheet 1'!$G$9,0,0,'Work sheet 1'!$E$3,1)</definedName>
    <definedName name="Measure">OFFSET('Work sheet 1'!$E$9,0,0,'Work sheet 1'!$E$3,1)</definedName>
    <definedName name="Moving_range">OFFSET('Work sheet 1'!$L$9,1,0,IF('Work sheet 1'!$E$3=1,1,'Work sheet 1'!$E$3-1),1)</definedName>
    <definedName name="MR_1">OFFSET('Work sheet 1'!$L$10,0,0,IF('Work sheet 1'!$E$3=1,1,'Work sheet 1'!$E$3-1),1)</definedName>
    <definedName name="MR_2">OFFSET('Work sheet 1'!$L$9,'Work sheet 1'!$E$4,0,'Work sheet 1'!$E$6,1)</definedName>
    <definedName name="MR_3">OFFSET('Work sheet 1'!$L$10,'Work sheet 1'!$E$5-1,0,'Work sheet 1'!$E$3-'Work sheet 1'!$E$5,1)</definedName>
    <definedName name="MR_CL">OFFSET('Work sheet 1'!$O$9,1,0,IF('Work sheet 1'!$E$3=1,1,'Work sheet 1'!$E$3-1),1)</definedName>
    <definedName name="MR_high_point">OFFSET('Work sheet 1'!$AL$9,1,0,IF('Work sheet 1'!$E$3=1,1,'Work sheet 1'!$E$3-1),1)</definedName>
    <definedName name="MR_Mean">OFFSET('Work sheet 1'!$M$9,1,0,IF('Work sheet 1'!$E$3=1,1,'Work sheet 1'!$E$3-1),1)</definedName>
    <definedName name="period">'Front sheet'!$AM$4:$AM$5</definedName>
    <definedName name="_xlnm.Print_Area" localSheetId="1">'Front sheet'!$B$2:$Y$50</definedName>
    <definedName name="Run_above">OFFSET('Work sheet 1'!$W$9,0,0,'Work sheet 1'!$E$3,1)</definedName>
    <definedName name="Run_below">OFFSET('Work sheet 1'!$AA$9,0,0,'Work sheet 1'!$E$3,1)</definedName>
    <definedName name="Tally">OFFSET('Work sheet 1'!$J$9,0,0,'Work sheet 1'!$E$4,1)</definedName>
    <definedName name="Tally_CL">OFFSET('Work sheet 1'!$D$9,0,1,IF('Work sheet 1'!$E$3&gt;15,15,'Work sheet 1'!$E$3),1)</definedName>
    <definedName name="Tally0">OFFSET('Work sheet 1'!$J$9,0,0,'Work sheet 1'!$E$3,1)</definedName>
    <definedName name="Tally2">OFFSET('Work sheet 1'!D$9,'Work sheet 1'!$E$4,0,'Work sheet 1'!$E$6,1)</definedName>
    <definedName name="Tally3">OFFSET('Work sheet 1'!$J$9,'Work sheet 1'!$E$5,0,'Work sheet 1'!$E$3-'Work sheet 1'!$E$5,1)</definedName>
    <definedName name="Trend_down">OFFSET('Work sheet 1'!$AI$9,0,0,'Work sheet 1'!$E$3,1)</definedName>
    <definedName name="Trend_up">OFFSET('Work sheet 1'!$AE$9,0,0,'Work sheet 1'!$E$3,1)</definedName>
    <definedName name="UCL">OFFSET('Work sheet 1'!$H$9,0,0,'Work sheet 1'!$E$3,1)</definedName>
    <definedName name="Week_cum">OFFSET(#REF!,0,1,#REF!,1)</definedName>
    <definedName name="Week_tally">OFFSET(#REF!,0,0,#REF!,1)</definedName>
    <definedName name="Week_Xaxis">OFFSET(#REF!,0,-2,#REF!,1)</definedName>
    <definedName name="Weekly_Mean">OFFSET(#REF!,0,3,#REF!,1)</definedName>
    <definedName name="Weekly_trend">OFFSET(#REF!,0,11,#REF!,1)</definedName>
    <definedName name="Weekly_trend2">OFFSET(#REF!,0,15,#REF!,1)</definedName>
    <definedName name="X_Axis">OFFSET('Work sheet 1'!$D$9,0,0,'Work sheet 1'!$E$3,1)</definedName>
    <definedName name="YEs_no">'Front sheet'!$AO$4:$AO$5</definedName>
  </definedNames>
  <calcPr calcId="125725"/>
</workbook>
</file>

<file path=xl/calcChain.xml><?xml version="1.0" encoding="utf-8"?>
<calcChain xmlns="http://schemas.openxmlformats.org/spreadsheetml/2006/main">
  <c r="D6" i="3"/>
  <c r="H8" i="4"/>
  <c r="F8"/>
  <c r="C9"/>
  <c r="C10" s="1"/>
  <c r="C11" s="1"/>
  <c r="C12" s="1"/>
  <c r="C13" s="1"/>
  <c r="C14" s="1"/>
  <c r="C15" s="1"/>
  <c r="C16" s="1"/>
  <c r="C17" s="1"/>
  <c r="C18" s="1"/>
  <c r="C19" s="1"/>
  <c r="C20" s="1"/>
  <c r="C21" s="1"/>
  <c r="C22" s="1"/>
  <c r="C23" s="1"/>
  <c r="C24" s="1"/>
  <c r="C25" s="1"/>
  <c r="C26" s="1"/>
  <c r="C27" s="1"/>
  <c r="C28" s="1"/>
  <c r="C29" s="1"/>
  <c r="C30" s="1"/>
  <c r="C31" s="1"/>
  <c r="C32" s="1"/>
  <c r="C33" s="1"/>
  <c r="C34" s="1"/>
  <c r="C35" s="1"/>
  <c r="C36" s="1"/>
  <c r="R4"/>
  <c r="E9" l="1"/>
  <c r="E10" s="1"/>
  <c r="E11" s="1"/>
  <c r="E12" s="1"/>
  <c r="E13" s="1"/>
  <c r="E14" s="1"/>
  <c r="E15" s="1"/>
  <c r="E16" s="1"/>
  <c r="E17" s="1"/>
  <c r="E18" s="1"/>
  <c r="E19" s="1"/>
  <c r="E20" s="1"/>
  <c r="E21" s="1"/>
  <c r="E22" s="1"/>
  <c r="E23" s="1"/>
  <c r="E24" s="1"/>
  <c r="E25" s="1"/>
  <c r="E26" s="1"/>
  <c r="E27" s="1"/>
  <c r="E28" s="1"/>
  <c r="E29" s="1"/>
  <c r="E30" s="1"/>
  <c r="E31" s="1"/>
  <c r="E32" s="1"/>
  <c r="E33" s="1"/>
  <c r="E34" s="1"/>
  <c r="E35" s="1"/>
  <c r="E36" s="1"/>
  <c r="E11" i="3"/>
  <c r="E12"/>
  <c r="E13"/>
  <c r="E14"/>
  <c r="E15"/>
  <c r="E16"/>
  <c r="E17"/>
  <c r="E18"/>
  <c r="E19"/>
  <c r="E20"/>
  <c r="E21"/>
  <c r="E22"/>
  <c r="E23"/>
  <c r="E24"/>
  <c r="E25"/>
  <c r="E26"/>
  <c r="E27"/>
  <c r="E28"/>
  <c r="E29"/>
  <c r="E30"/>
  <c r="E31"/>
  <c r="E32"/>
  <c r="E33"/>
  <c r="E34"/>
  <c r="E35"/>
  <c r="E36"/>
  <c r="E37"/>
  <c r="J37" s="1"/>
  <c r="E38"/>
  <c r="E39"/>
  <c r="E40"/>
  <c r="E41"/>
  <c r="E42"/>
  <c r="E43"/>
  <c r="E44"/>
  <c r="E45"/>
  <c r="E46"/>
  <c r="E47"/>
  <c r="E48"/>
  <c r="E49"/>
  <c r="E50"/>
  <c r="E51"/>
  <c r="E52"/>
  <c r="E53"/>
  <c r="E54"/>
  <c r="E55"/>
  <c r="E56"/>
  <c r="E57"/>
  <c r="E58"/>
  <c r="E59"/>
  <c r="E60"/>
  <c r="E61"/>
  <c r="E62"/>
  <c r="E63"/>
  <c r="E64"/>
  <c r="E65"/>
  <c r="J65" s="1"/>
  <c r="E66"/>
  <c r="E67"/>
  <c r="E68"/>
  <c r="E69"/>
  <c r="E70"/>
  <c r="E71"/>
  <c r="E72"/>
  <c r="E73"/>
  <c r="E74"/>
  <c r="E75"/>
  <c r="E76"/>
  <c r="E77"/>
  <c r="E78"/>
  <c r="E79"/>
  <c r="E80"/>
  <c r="E81"/>
  <c r="E82"/>
  <c r="E83"/>
  <c r="E84"/>
  <c r="E85"/>
  <c r="E86"/>
  <c r="J86" s="1"/>
  <c r="E87"/>
  <c r="E88"/>
  <c r="E89"/>
  <c r="E90"/>
  <c r="E91"/>
  <c r="E92"/>
  <c r="E93"/>
  <c r="J93" s="1"/>
  <c r="E94"/>
  <c r="E95"/>
  <c r="E96"/>
  <c r="E97"/>
  <c r="E98"/>
  <c r="E99"/>
  <c r="E100"/>
  <c r="E101"/>
  <c r="E102"/>
  <c r="E103"/>
  <c r="E104"/>
  <c r="E105"/>
  <c r="E106"/>
  <c r="E107"/>
  <c r="E108"/>
  <c r="E109"/>
  <c r="E110"/>
  <c r="E111"/>
  <c r="E112"/>
  <c r="E113"/>
  <c r="E114"/>
  <c r="E115"/>
  <c r="E116"/>
  <c r="E117"/>
  <c r="E118"/>
  <c r="E119"/>
  <c r="E120"/>
  <c r="E10"/>
  <c r="E37" i="4" l="1"/>
  <c r="G9"/>
  <c r="G10" s="1"/>
  <c r="G11" s="1"/>
  <c r="G12" s="1"/>
  <c r="G13" s="1"/>
  <c r="G14" s="1"/>
  <c r="G15" s="1"/>
  <c r="G16" s="1"/>
  <c r="G17" s="1"/>
  <c r="G18" s="1"/>
  <c r="G19" s="1"/>
  <c r="G20" s="1"/>
  <c r="G21" s="1"/>
  <c r="G22" s="1"/>
  <c r="G23" s="1"/>
  <c r="G24" s="1"/>
  <c r="G25" s="1"/>
  <c r="G26" s="1"/>
  <c r="G27" s="1"/>
  <c r="G28" s="1"/>
  <c r="G29" s="1"/>
  <c r="G30" s="1"/>
  <c r="G31" s="1"/>
  <c r="G32" s="1"/>
  <c r="G33" s="1"/>
  <c r="G34" s="1"/>
  <c r="G35" s="1"/>
  <c r="G36" s="1"/>
  <c r="J120" i="3"/>
  <c r="AC120"/>
  <c r="AG120"/>
  <c r="J112"/>
  <c r="AC112"/>
  <c r="AG112"/>
  <c r="J104"/>
  <c r="AC104"/>
  <c r="AG104"/>
  <c r="J100"/>
  <c r="AC100"/>
  <c r="AG100"/>
  <c r="J119"/>
  <c r="AG119"/>
  <c r="AC119"/>
  <c r="J115"/>
  <c r="AG115"/>
  <c r="AC115"/>
  <c r="J111"/>
  <c r="AG111"/>
  <c r="AC111"/>
  <c r="J107"/>
  <c r="AG107"/>
  <c r="AC107"/>
  <c r="J103"/>
  <c r="AG103"/>
  <c r="AC103"/>
  <c r="J99"/>
  <c r="AG99"/>
  <c r="AC99"/>
  <c r="J95"/>
  <c r="AG95"/>
  <c r="AC95"/>
  <c r="J118"/>
  <c r="AC118"/>
  <c r="AG118"/>
  <c r="J114"/>
  <c r="AC114"/>
  <c r="AG114"/>
  <c r="J110"/>
  <c r="AC110"/>
  <c r="AG110"/>
  <c r="J106"/>
  <c r="AC106"/>
  <c r="AG106"/>
  <c r="J102"/>
  <c r="AC102"/>
  <c r="AG102"/>
  <c r="J98"/>
  <c r="AC98"/>
  <c r="AG98"/>
  <c r="J94"/>
  <c r="AC94"/>
  <c r="AG94"/>
  <c r="J116"/>
  <c r="AC116"/>
  <c r="AG116"/>
  <c r="J108"/>
  <c r="AC108"/>
  <c r="AG108"/>
  <c r="J96"/>
  <c r="AC96"/>
  <c r="AG96"/>
  <c r="J117"/>
  <c r="AC117"/>
  <c r="AG117"/>
  <c r="J113"/>
  <c r="AC113"/>
  <c r="AG113"/>
  <c r="J109"/>
  <c r="AC109"/>
  <c r="AG109"/>
  <c r="J105"/>
  <c r="AC105"/>
  <c r="AG105"/>
  <c r="J101"/>
  <c r="AC101"/>
  <c r="AG101"/>
  <c r="J97"/>
  <c r="AC97"/>
  <c r="AG97"/>
  <c r="J92"/>
  <c r="AG92"/>
  <c r="AC92"/>
  <c r="AG93"/>
  <c r="AC93"/>
  <c r="J87"/>
  <c r="AC87"/>
  <c r="AG87"/>
  <c r="J71"/>
  <c r="AG71"/>
  <c r="AC71"/>
  <c r="J90"/>
  <c r="AG90"/>
  <c r="AC90"/>
  <c r="J74"/>
  <c r="AG74"/>
  <c r="AC74"/>
  <c r="J70"/>
  <c r="AG70"/>
  <c r="J66"/>
  <c r="AG66"/>
  <c r="AC66"/>
  <c r="J88"/>
  <c r="AG88"/>
  <c r="AC88"/>
  <c r="J91"/>
  <c r="AG91"/>
  <c r="AC91"/>
  <c r="J75"/>
  <c r="AG75"/>
  <c r="AC75"/>
  <c r="J89"/>
  <c r="AG89"/>
  <c r="AC89"/>
  <c r="AG77"/>
  <c r="J73"/>
  <c r="AC73"/>
  <c r="AG73"/>
  <c r="AC69"/>
  <c r="AG69"/>
  <c r="J76"/>
  <c r="AG76"/>
  <c r="AC76"/>
  <c r="J72"/>
  <c r="AG72"/>
  <c r="AC72"/>
  <c r="J68"/>
  <c r="AG68"/>
  <c r="AC68"/>
  <c r="J67"/>
  <c r="AG67"/>
  <c r="AC67"/>
  <c r="J62"/>
  <c r="AC62"/>
  <c r="AG62"/>
  <c r="J58"/>
  <c r="AC58"/>
  <c r="AG58"/>
  <c r="J54"/>
  <c r="AC54"/>
  <c r="AG54"/>
  <c r="J50"/>
  <c r="AC50"/>
  <c r="AG50"/>
  <c r="J46"/>
  <c r="AC46"/>
  <c r="AG46"/>
  <c r="J42"/>
  <c r="AC42"/>
  <c r="AG42"/>
  <c r="J38"/>
  <c r="AC38"/>
  <c r="AG38"/>
  <c r="J61"/>
  <c r="AC61"/>
  <c r="AG61"/>
  <c r="J57"/>
  <c r="AC57"/>
  <c r="AG57"/>
  <c r="J53"/>
  <c r="AC53"/>
  <c r="AG53"/>
  <c r="J49"/>
  <c r="AC49"/>
  <c r="AG49"/>
  <c r="J45"/>
  <c r="AC45"/>
  <c r="AG45"/>
  <c r="J41"/>
  <c r="AC41"/>
  <c r="AG41"/>
  <c r="J64"/>
  <c r="AC65"/>
  <c r="AG64"/>
  <c r="AG65"/>
  <c r="AC64"/>
  <c r="J60"/>
  <c r="AG60"/>
  <c r="AC60"/>
  <c r="J56"/>
  <c r="AG56"/>
  <c r="AC56"/>
  <c r="J52"/>
  <c r="AG52"/>
  <c r="AC52"/>
  <c r="J48"/>
  <c r="AG48"/>
  <c r="AC48"/>
  <c r="J44"/>
  <c r="AG44"/>
  <c r="AC44"/>
  <c r="J40"/>
  <c r="AG40"/>
  <c r="AC40"/>
  <c r="J63"/>
  <c r="AG63"/>
  <c r="AC63"/>
  <c r="J59"/>
  <c r="AG59"/>
  <c r="AC59"/>
  <c r="J55"/>
  <c r="AG55"/>
  <c r="AC55"/>
  <c r="J51"/>
  <c r="AG51"/>
  <c r="AC51"/>
  <c r="J47"/>
  <c r="AG47"/>
  <c r="AC47"/>
  <c r="J43"/>
  <c r="AG43"/>
  <c r="AC43"/>
  <c r="J39"/>
  <c r="AG39"/>
  <c r="AC39"/>
  <c r="J34"/>
  <c r="AG34"/>
  <c r="AC34"/>
  <c r="J30"/>
  <c r="AG30"/>
  <c r="AC30"/>
  <c r="J26"/>
  <c r="AG26"/>
  <c r="AC26"/>
  <c r="J22"/>
  <c r="AG22"/>
  <c r="AC22"/>
  <c r="J18"/>
  <c r="AG18"/>
  <c r="AC18"/>
  <c r="J14"/>
  <c r="AG14"/>
  <c r="AC14"/>
  <c r="J10"/>
  <c r="J33"/>
  <c r="AC33"/>
  <c r="AG33"/>
  <c r="J29"/>
  <c r="AG29"/>
  <c r="AC29"/>
  <c r="J25"/>
  <c r="AG25"/>
  <c r="AC25"/>
  <c r="J21"/>
  <c r="AG21"/>
  <c r="AC21"/>
  <c r="J17"/>
  <c r="AG17"/>
  <c r="AC17"/>
  <c r="J13"/>
  <c r="AG13"/>
  <c r="AC13"/>
  <c r="J36"/>
  <c r="AG36"/>
  <c r="AC36"/>
  <c r="AG37"/>
  <c r="AC37"/>
  <c r="J32"/>
  <c r="AG32"/>
  <c r="AC32"/>
  <c r="J28"/>
  <c r="AG28"/>
  <c r="AC28"/>
  <c r="J24"/>
  <c r="AG24"/>
  <c r="AC24"/>
  <c r="J20"/>
  <c r="AG20"/>
  <c r="AC20"/>
  <c r="J16"/>
  <c r="AG16"/>
  <c r="AC16"/>
  <c r="J12"/>
  <c r="AG12"/>
  <c r="AC12"/>
  <c r="J35"/>
  <c r="AG35"/>
  <c r="AC35"/>
  <c r="J31"/>
  <c r="AG31"/>
  <c r="AC31"/>
  <c r="J27"/>
  <c r="AG27"/>
  <c r="AC27"/>
  <c r="J23"/>
  <c r="AG23"/>
  <c r="AC23"/>
  <c r="J19"/>
  <c r="AG19"/>
  <c r="AC19"/>
  <c r="J15"/>
  <c r="AG15"/>
  <c r="AC15"/>
  <c r="J11"/>
  <c r="AG11"/>
  <c r="AC11"/>
  <c r="J85"/>
  <c r="AC86"/>
  <c r="AG86"/>
  <c r="J84"/>
  <c r="AC85"/>
  <c r="AG85"/>
  <c r="J83"/>
  <c r="AG84"/>
  <c r="AC84"/>
  <c r="J82"/>
  <c r="AG83"/>
  <c r="AC83"/>
  <c r="J81"/>
  <c r="AC82"/>
  <c r="AG82"/>
  <c r="J80"/>
  <c r="AG81"/>
  <c r="AC81"/>
  <c r="J79"/>
  <c r="AG80"/>
  <c r="AC80"/>
  <c r="J78"/>
  <c r="AC79"/>
  <c r="AG78"/>
  <c r="AG79"/>
  <c r="J77"/>
  <c r="AC77"/>
  <c r="AC78"/>
  <c r="J69"/>
  <c r="AC70"/>
  <c r="H41" i="4"/>
  <c r="I9" l="1"/>
  <c r="I10" s="1"/>
  <c r="I11" s="1"/>
  <c r="I12" s="1"/>
  <c r="I13" s="1"/>
  <c r="I14" s="1"/>
  <c r="I15" s="1"/>
  <c r="I16" s="1"/>
  <c r="I17" s="1"/>
  <c r="I18" s="1"/>
  <c r="I19" s="1"/>
  <c r="I20" s="1"/>
  <c r="I21" s="1"/>
  <c r="I22" s="1"/>
  <c r="I23" s="1"/>
  <c r="I24" s="1"/>
  <c r="I25" s="1"/>
  <c r="I26" s="1"/>
  <c r="I27" s="1"/>
  <c r="I28" s="1"/>
  <c r="I29" s="1"/>
  <c r="I30" s="1"/>
  <c r="I31" s="1"/>
  <c r="I32" s="1"/>
  <c r="I33" s="1"/>
  <c r="I34" s="1"/>
  <c r="I35" s="1"/>
  <c r="I36" s="1"/>
  <c r="D7" i="3"/>
  <c r="D2" l="1"/>
  <c r="J8" i="4"/>
  <c r="D8"/>
  <c r="E2" i="3" l="1"/>
  <c r="B94" l="1"/>
  <c r="B95"/>
  <c r="B96"/>
  <c r="B97"/>
  <c r="B98"/>
  <c r="B99"/>
  <c r="B100"/>
  <c r="B101"/>
  <c r="B102"/>
  <c r="B103"/>
  <c r="B104"/>
  <c r="B105"/>
  <c r="B106"/>
  <c r="B107"/>
  <c r="B108"/>
  <c r="B109"/>
  <c r="B110"/>
  <c r="B111"/>
  <c r="B112"/>
  <c r="B113"/>
  <c r="B114"/>
  <c r="B115"/>
  <c r="B116"/>
  <c r="B117"/>
  <c r="B118"/>
  <c r="B119"/>
  <c r="B120"/>
  <c r="B93"/>
  <c r="B66"/>
  <c r="B67"/>
  <c r="B68"/>
  <c r="B69"/>
  <c r="B70"/>
  <c r="B71"/>
  <c r="B72"/>
  <c r="B73"/>
  <c r="B74"/>
  <c r="B75"/>
  <c r="B76"/>
  <c r="B77"/>
  <c r="B78"/>
  <c r="B79"/>
  <c r="B80"/>
  <c r="B81"/>
  <c r="B82"/>
  <c r="B83"/>
  <c r="B84"/>
  <c r="B85"/>
  <c r="B86"/>
  <c r="B87"/>
  <c r="B88"/>
  <c r="B89"/>
  <c r="B90"/>
  <c r="B91"/>
  <c r="B92"/>
  <c r="B65"/>
  <c r="B47"/>
  <c r="B48"/>
  <c r="B49"/>
  <c r="B50"/>
  <c r="B51"/>
  <c r="B52"/>
  <c r="B53"/>
  <c r="B54"/>
  <c r="B55"/>
  <c r="B56"/>
  <c r="B57"/>
  <c r="B58"/>
  <c r="B59"/>
  <c r="B60"/>
  <c r="B61"/>
  <c r="B62"/>
  <c r="B63"/>
  <c r="B64"/>
  <c r="B46" l="1"/>
  <c r="B45"/>
  <c r="B44"/>
  <c r="B43"/>
  <c r="B42"/>
  <c r="BG6"/>
  <c r="E5" s="1"/>
  <c r="BF6"/>
  <c r="E4" s="1"/>
  <c r="BD6" l="1"/>
  <c r="BC6"/>
  <c r="BB6"/>
  <c r="BA6"/>
  <c r="AZ6"/>
  <c r="B41" l="1"/>
  <c r="B40"/>
  <c r="B39"/>
  <c r="B38"/>
  <c r="B37"/>
  <c r="B36"/>
  <c r="B35"/>
  <c r="B34"/>
  <c r="B33"/>
  <c r="B32"/>
  <c r="B31"/>
  <c r="B30"/>
  <c r="B29"/>
  <c r="B28"/>
  <c r="B27"/>
  <c r="B26"/>
  <c r="B25"/>
  <c r="B24"/>
  <c r="B23"/>
  <c r="B22"/>
  <c r="B21"/>
  <c r="B20"/>
  <c r="B19"/>
  <c r="B18"/>
  <c r="B17"/>
  <c r="B16"/>
  <c r="B15"/>
  <c r="B14"/>
  <c r="B13"/>
  <c r="B12"/>
  <c r="B11"/>
  <c r="BJ105"/>
  <c r="BI105"/>
  <c r="BJ93"/>
  <c r="BI93"/>
  <c r="BJ85"/>
  <c r="BI85"/>
  <c r="BJ73"/>
  <c r="BI73"/>
  <c r="BJ61"/>
  <c r="BI61"/>
  <c r="BJ49"/>
  <c r="BI49"/>
  <c r="BI33"/>
  <c r="BJ33"/>
  <c r="BI22"/>
  <c r="BJ22"/>
  <c r="BI18"/>
  <c r="BJ18"/>
  <c r="BJ31"/>
  <c r="BI31"/>
  <c r="BI120"/>
  <c r="BJ120"/>
  <c r="BI116"/>
  <c r="BJ116"/>
  <c r="BI112"/>
  <c r="BJ112"/>
  <c r="BI108"/>
  <c r="BJ108"/>
  <c r="BI104"/>
  <c r="BJ104"/>
  <c r="BI100"/>
  <c r="BJ100"/>
  <c r="BI96"/>
  <c r="BJ96"/>
  <c r="BI92"/>
  <c r="BJ92"/>
  <c r="BI88"/>
  <c r="BJ88"/>
  <c r="BI84"/>
  <c r="BJ84"/>
  <c r="BI80"/>
  <c r="BJ80"/>
  <c r="BI76"/>
  <c r="BJ76"/>
  <c r="BI72"/>
  <c r="BJ72"/>
  <c r="BI68"/>
  <c r="BJ68"/>
  <c r="BI64"/>
  <c r="BJ64"/>
  <c r="BI60"/>
  <c r="BJ60"/>
  <c r="BI56"/>
  <c r="BJ56"/>
  <c r="BI52"/>
  <c r="BJ52"/>
  <c r="BI48"/>
  <c r="BJ48"/>
  <c r="BI44"/>
  <c r="BJ44"/>
  <c r="BI40"/>
  <c r="BJ40"/>
  <c r="BJ36"/>
  <c r="BI36"/>
  <c r="BI32"/>
  <c r="BJ32"/>
  <c r="BI25"/>
  <c r="BJ25"/>
  <c r="BI21"/>
  <c r="BJ21"/>
  <c r="BI17"/>
  <c r="BJ17"/>
  <c r="BJ13"/>
  <c r="BI13"/>
  <c r="BJ30"/>
  <c r="BI30"/>
  <c r="BJ113"/>
  <c r="BI113"/>
  <c r="BJ109"/>
  <c r="BI109"/>
  <c r="BJ97"/>
  <c r="BI97"/>
  <c r="BJ89"/>
  <c r="BI89"/>
  <c r="BJ77"/>
  <c r="BI77"/>
  <c r="BJ69"/>
  <c r="BI69"/>
  <c r="BJ57"/>
  <c r="BI57"/>
  <c r="BJ41"/>
  <c r="BI41"/>
  <c r="BJ119"/>
  <c r="BI119"/>
  <c r="BJ115"/>
  <c r="BI115"/>
  <c r="BJ111"/>
  <c r="BI111"/>
  <c r="BJ107"/>
  <c r="BI107"/>
  <c r="BJ103"/>
  <c r="BI103"/>
  <c r="BJ99"/>
  <c r="BI99"/>
  <c r="BJ95"/>
  <c r="BI95"/>
  <c r="BJ91"/>
  <c r="BI91"/>
  <c r="BJ87"/>
  <c r="BI87"/>
  <c r="BJ83"/>
  <c r="BI83"/>
  <c r="BJ79"/>
  <c r="BI79"/>
  <c r="BJ75"/>
  <c r="BI75"/>
  <c r="BJ71"/>
  <c r="BI71"/>
  <c r="BJ67"/>
  <c r="BI67"/>
  <c r="BJ63"/>
  <c r="BI63"/>
  <c r="BJ59"/>
  <c r="BI59"/>
  <c r="BJ55"/>
  <c r="BI55"/>
  <c r="BJ51"/>
  <c r="BI51"/>
  <c r="BJ47"/>
  <c r="BI47"/>
  <c r="BJ43"/>
  <c r="BI43"/>
  <c r="BJ39"/>
  <c r="BI39"/>
  <c r="BJ35"/>
  <c r="BI35"/>
  <c r="BJ28"/>
  <c r="BI28"/>
  <c r="BI24"/>
  <c r="BJ24"/>
  <c r="BI20"/>
  <c r="BJ20"/>
  <c r="BI16"/>
  <c r="BJ16"/>
  <c r="BJ12"/>
  <c r="BI12"/>
  <c r="BJ29"/>
  <c r="BI29"/>
  <c r="BJ117"/>
  <c r="BI117"/>
  <c r="BJ101"/>
  <c r="BI101"/>
  <c r="BJ81"/>
  <c r="BI81"/>
  <c r="BJ65"/>
  <c r="BI65"/>
  <c r="BJ53"/>
  <c r="BI53"/>
  <c r="BJ45"/>
  <c r="BI45"/>
  <c r="BJ37"/>
  <c r="BI37"/>
  <c r="BI26"/>
  <c r="BJ26"/>
  <c r="BI14"/>
  <c r="BJ14"/>
  <c r="BJ118"/>
  <c r="BI118"/>
  <c r="BJ114"/>
  <c r="BI114"/>
  <c r="BJ110"/>
  <c r="BI110"/>
  <c r="BJ106"/>
  <c r="BI106"/>
  <c r="BJ102"/>
  <c r="BI102"/>
  <c r="BJ98"/>
  <c r="BI98"/>
  <c r="BJ94"/>
  <c r="BI94"/>
  <c r="BJ90"/>
  <c r="BI90"/>
  <c r="BJ86"/>
  <c r="BI86"/>
  <c r="BJ82"/>
  <c r="BI82"/>
  <c r="BJ78"/>
  <c r="BI78"/>
  <c r="BJ74"/>
  <c r="BI74"/>
  <c r="BJ70"/>
  <c r="BI70"/>
  <c r="BJ66"/>
  <c r="BI66"/>
  <c r="BJ62"/>
  <c r="BI62"/>
  <c r="BJ58"/>
  <c r="BI58"/>
  <c r="BJ54"/>
  <c r="BI54"/>
  <c r="BJ50"/>
  <c r="BI50"/>
  <c r="BJ46"/>
  <c r="BI46"/>
  <c r="BJ42"/>
  <c r="BI42"/>
  <c r="BJ38"/>
  <c r="BI38"/>
  <c r="BI34"/>
  <c r="BJ34"/>
  <c r="BJ27"/>
  <c r="BI27"/>
  <c r="BJ23"/>
  <c r="BI23"/>
  <c r="BJ19"/>
  <c r="BI19"/>
  <c r="BJ15"/>
  <c r="BI15"/>
  <c r="BJ11"/>
  <c r="BI11"/>
  <c r="B10" l="1"/>
  <c r="E3" s="1"/>
  <c r="E9"/>
  <c r="J9" l="1"/>
  <c r="AG9"/>
  <c r="AC9"/>
  <c r="AC10"/>
  <c r="AG10"/>
  <c r="BJ10"/>
  <c r="BI10"/>
  <c r="BJ9"/>
  <c r="BI9"/>
  <c r="D9"/>
  <c r="G10" l="1"/>
  <c r="G14"/>
  <c r="G9"/>
  <c r="G18"/>
  <c r="G16"/>
  <c r="G17"/>
  <c r="G11"/>
  <c r="G13"/>
  <c r="G15"/>
  <c r="G12"/>
  <c r="D37"/>
  <c r="AH9"/>
  <c r="AH10" s="1"/>
  <c r="AH11" s="1"/>
  <c r="AH12" s="1"/>
  <c r="AH13" s="1"/>
  <c r="AH14" s="1"/>
  <c r="AH15" s="1"/>
  <c r="AH16" s="1"/>
  <c r="AH17" s="1"/>
  <c r="AH18" s="1"/>
  <c r="AH19" s="1"/>
  <c r="AH20" s="1"/>
  <c r="AH21" s="1"/>
  <c r="AH22" s="1"/>
  <c r="AH23" s="1"/>
  <c r="AH24" s="1"/>
  <c r="AH25" s="1"/>
  <c r="AH26" s="1"/>
  <c r="AH27" s="1"/>
  <c r="AH28" s="1"/>
  <c r="AH29" s="1"/>
  <c r="AH30" s="1"/>
  <c r="AH31" s="1"/>
  <c r="AH32" s="1"/>
  <c r="AH33" s="1"/>
  <c r="AH34" s="1"/>
  <c r="AH35" s="1"/>
  <c r="AH36" s="1"/>
  <c r="AH37" s="1"/>
  <c r="AH38" s="1"/>
  <c r="AH39" s="1"/>
  <c r="AH40" s="1"/>
  <c r="AH41" s="1"/>
  <c r="AH42" s="1"/>
  <c r="AH43" s="1"/>
  <c r="AH44" s="1"/>
  <c r="AH45" s="1"/>
  <c r="AH46" s="1"/>
  <c r="AH47" s="1"/>
  <c r="AH48" s="1"/>
  <c r="AH49" s="1"/>
  <c r="AH50" s="1"/>
  <c r="AH51" s="1"/>
  <c r="AH52" s="1"/>
  <c r="AH53" s="1"/>
  <c r="AH54" s="1"/>
  <c r="AH55" s="1"/>
  <c r="AH56" s="1"/>
  <c r="AH57" s="1"/>
  <c r="AH58" s="1"/>
  <c r="AH59" s="1"/>
  <c r="AH60" s="1"/>
  <c r="AH61" s="1"/>
  <c r="AH62" s="1"/>
  <c r="AH63" s="1"/>
  <c r="AH64" s="1"/>
  <c r="AH65" s="1"/>
  <c r="AH66" s="1"/>
  <c r="AH67" s="1"/>
  <c r="AH68" s="1"/>
  <c r="AH69" s="1"/>
  <c r="AH70" s="1"/>
  <c r="AH71" s="1"/>
  <c r="AH72" s="1"/>
  <c r="AH73" s="1"/>
  <c r="AH74" s="1"/>
  <c r="AH75" s="1"/>
  <c r="AH76" s="1"/>
  <c r="AH77" s="1"/>
  <c r="AH78" s="1"/>
  <c r="AH79" s="1"/>
  <c r="AH80" s="1"/>
  <c r="AH81" s="1"/>
  <c r="AH82" s="1"/>
  <c r="AH83" s="1"/>
  <c r="AH84" s="1"/>
  <c r="AH85" s="1"/>
  <c r="AH86" s="1"/>
  <c r="AH87" s="1"/>
  <c r="AH88" s="1"/>
  <c r="AH89" s="1"/>
  <c r="AH90" s="1"/>
  <c r="AH91" s="1"/>
  <c r="AH92" s="1"/>
  <c r="AH93" s="1"/>
  <c r="AH94" s="1"/>
  <c r="AH95" s="1"/>
  <c r="AH96" s="1"/>
  <c r="AH97" s="1"/>
  <c r="AH98" s="1"/>
  <c r="AH99" s="1"/>
  <c r="AH100" s="1"/>
  <c r="AH101" s="1"/>
  <c r="AH102" s="1"/>
  <c r="AH103" s="1"/>
  <c r="AH104" s="1"/>
  <c r="AH105" s="1"/>
  <c r="AH106" s="1"/>
  <c r="AH107" s="1"/>
  <c r="AH108" s="1"/>
  <c r="AH109" s="1"/>
  <c r="AH110" s="1"/>
  <c r="AH111" s="1"/>
  <c r="AH112" s="1"/>
  <c r="AH113" s="1"/>
  <c r="AH114" s="1"/>
  <c r="AH115" s="1"/>
  <c r="AH116" s="1"/>
  <c r="AH117" s="1"/>
  <c r="AH118" s="1"/>
  <c r="AH119" s="1"/>
  <c r="AH120" s="1"/>
  <c r="AD9"/>
  <c r="AD10" s="1"/>
  <c r="AD11" s="1"/>
  <c r="AD12" s="1"/>
  <c r="AD13" s="1"/>
  <c r="AD14" s="1"/>
  <c r="AD15" s="1"/>
  <c r="AD16" s="1"/>
  <c r="AD17" s="1"/>
  <c r="AD18" s="1"/>
  <c r="AD19" s="1"/>
  <c r="AD20" s="1"/>
  <c r="AD21" s="1"/>
  <c r="AD22" s="1"/>
  <c r="AD23" s="1"/>
  <c r="AD24" s="1"/>
  <c r="AD25" s="1"/>
  <c r="AD26" s="1"/>
  <c r="AD27" s="1"/>
  <c r="AD28" s="1"/>
  <c r="AD29" s="1"/>
  <c r="AD30" s="1"/>
  <c r="AD31" s="1"/>
  <c r="AD32" s="1"/>
  <c r="AD33" s="1"/>
  <c r="AD34" s="1"/>
  <c r="AD35" s="1"/>
  <c r="AD36" s="1"/>
  <c r="AD37" s="1"/>
  <c r="AD38" s="1"/>
  <c r="AD39" s="1"/>
  <c r="AD40" s="1"/>
  <c r="AD41" s="1"/>
  <c r="AD42" s="1"/>
  <c r="AD43" s="1"/>
  <c r="AD44" s="1"/>
  <c r="AD45" s="1"/>
  <c r="AD46" s="1"/>
  <c r="AD47" s="1"/>
  <c r="AD48" s="1"/>
  <c r="AD49" s="1"/>
  <c r="AD50" s="1"/>
  <c r="AD51" s="1"/>
  <c r="AD52" s="1"/>
  <c r="AD53" s="1"/>
  <c r="AD54" s="1"/>
  <c r="AD55" s="1"/>
  <c r="AD56" s="1"/>
  <c r="AD57" s="1"/>
  <c r="AD58" s="1"/>
  <c r="AD59" s="1"/>
  <c r="AD60" s="1"/>
  <c r="AD61" s="1"/>
  <c r="AD62" s="1"/>
  <c r="AD63" s="1"/>
  <c r="AD64" s="1"/>
  <c r="AD65" s="1"/>
  <c r="AD66" s="1"/>
  <c r="AD67" s="1"/>
  <c r="AD68" s="1"/>
  <c r="AD69" s="1"/>
  <c r="AD70" s="1"/>
  <c r="AD71" s="1"/>
  <c r="AD72" s="1"/>
  <c r="AD73" s="1"/>
  <c r="AD74" s="1"/>
  <c r="AD75" s="1"/>
  <c r="AD76" s="1"/>
  <c r="AD77" s="1"/>
  <c r="AD78" s="1"/>
  <c r="AD79" s="1"/>
  <c r="AD80" s="1"/>
  <c r="AD81" s="1"/>
  <c r="AD82" s="1"/>
  <c r="AD83" s="1"/>
  <c r="AD84" s="1"/>
  <c r="AD85" s="1"/>
  <c r="AD86" s="1"/>
  <c r="AD87" s="1"/>
  <c r="AD88" s="1"/>
  <c r="AD89" s="1"/>
  <c r="AD90" s="1"/>
  <c r="AD91" s="1"/>
  <c r="AD92" s="1"/>
  <c r="AD93" s="1"/>
  <c r="AD94" s="1"/>
  <c r="AD95" s="1"/>
  <c r="AD96" s="1"/>
  <c r="AD97" s="1"/>
  <c r="AD98" s="1"/>
  <c r="AD99" s="1"/>
  <c r="AD100" s="1"/>
  <c r="AD101" s="1"/>
  <c r="AD102" s="1"/>
  <c r="AD103" s="1"/>
  <c r="AD104" s="1"/>
  <c r="AD105" s="1"/>
  <c r="AD106" s="1"/>
  <c r="AD107" s="1"/>
  <c r="AD108" s="1"/>
  <c r="AD109" s="1"/>
  <c r="AD110" s="1"/>
  <c r="AD111" s="1"/>
  <c r="AD112" s="1"/>
  <c r="AD113" s="1"/>
  <c r="AD114" s="1"/>
  <c r="AD115" s="1"/>
  <c r="AD116" s="1"/>
  <c r="AD117" s="1"/>
  <c r="AD118" s="1"/>
  <c r="AD119" s="1"/>
  <c r="AD120" s="1"/>
  <c r="D10"/>
  <c r="K10" s="1"/>
  <c r="AT10" s="1"/>
  <c r="AU10" s="1"/>
  <c r="D11"/>
  <c r="K11" s="1"/>
  <c r="AT11" s="1"/>
  <c r="AU11" s="1"/>
  <c r="K9"/>
  <c r="AT9" s="1"/>
  <c r="AU9" s="1"/>
  <c r="AY9"/>
  <c r="D12"/>
  <c r="D65" l="1"/>
  <c r="E6"/>
  <c r="AY10"/>
  <c r="AY11"/>
  <c r="L40"/>
  <c r="L37"/>
  <c r="L38"/>
  <c r="L39"/>
  <c r="L41"/>
  <c r="L44"/>
  <c r="L36"/>
  <c r="L17"/>
  <c r="L27"/>
  <c r="L20"/>
  <c r="L22"/>
  <c r="L32"/>
  <c r="L13"/>
  <c r="L23"/>
  <c r="L35"/>
  <c r="L16"/>
  <c r="L18"/>
  <c r="L25"/>
  <c r="L30"/>
  <c r="L19"/>
  <c r="L28"/>
  <c r="L12"/>
  <c r="L33"/>
  <c r="L14"/>
  <c r="L21"/>
  <c r="L34"/>
  <c r="L15"/>
  <c r="L24"/>
  <c r="L29"/>
  <c r="L26"/>
  <c r="L31"/>
  <c r="L11"/>
  <c r="L10"/>
  <c r="L114"/>
  <c r="L83"/>
  <c r="L120"/>
  <c r="L109"/>
  <c r="L96"/>
  <c r="L82"/>
  <c r="L93"/>
  <c r="L71"/>
  <c r="L118"/>
  <c r="L88"/>
  <c r="L74"/>
  <c r="L42"/>
  <c r="L73"/>
  <c r="L100"/>
  <c r="L68"/>
  <c r="L94"/>
  <c r="L69"/>
  <c r="L60"/>
  <c r="L115"/>
  <c r="L106"/>
  <c r="L89"/>
  <c r="L108"/>
  <c r="L70"/>
  <c r="L111"/>
  <c r="L49"/>
  <c r="L97"/>
  <c r="L107"/>
  <c r="L77"/>
  <c r="L76"/>
  <c r="L113"/>
  <c r="L117"/>
  <c r="L95"/>
  <c r="L43"/>
  <c r="L87"/>
  <c r="L112"/>
  <c r="L91"/>
  <c r="L98"/>
  <c r="L102"/>
  <c r="L92"/>
  <c r="L99"/>
  <c r="L78"/>
  <c r="L103"/>
  <c r="L104"/>
  <c r="L75"/>
  <c r="L90"/>
  <c r="L47"/>
  <c r="L50"/>
  <c r="L51"/>
  <c r="L54"/>
  <c r="L61"/>
  <c r="L53"/>
  <c r="L63"/>
  <c r="L58"/>
  <c r="L55"/>
  <c r="L56"/>
  <c r="L62"/>
  <c r="L57"/>
  <c r="L116"/>
  <c r="L101"/>
  <c r="L80"/>
  <c r="L79"/>
  <c r="L66"/>
  <c r="L84"/>
  <c r="L65"/>
  <c r="L119"/>
  <c r="L110"/>
  <c r="L81"/>
  <c r="L86"/>
  <c r="L85"/>
  <c r="L72"/>
  <c r="L67"/>
  <c r="L105"/>
  <c r="L48"/>
  <c r="L45"/>
  <c r="L59"/>
  <c r="L64"/>
  <c r="L52"/>
  <c r="L46"/>
  <c r="K12"/>
  <c r="AT12" s="1"/>
  <c r="AU12" s="1"/>
  <c r="AY12"/>
  <c r="D13"/>
  <c r="M23" l="1"/>
  <c r="M35"/>
  <c r="M43"/>
  <c r="M51"/>
  <c r="M59"/>
  <c r="M67"/>
  <c r="M75"/>
  <c r="M83"/>
  <c r="M91"/>
  <c r="M103"/>
  <c r="M111"/>
  <c r="M119"/>
  <c r="M20"/>
  <c r="M24"/>
  <c r="M28"/>
  <c r="M32"/>
  <c r="M36"/>
  <c r="M40"/>
  <c r="M44"/>
  <c r="M48"/>
  <c r="M52"/>
  <c r="M56"/>
  <c r="M60"/>
  <c r="M64"/>
  <c r="M68"/>
  <c r="M72"/>
  <c r="M76"/>
  <c r="M80"/>
  <c r="M84"/>
  <c r="M88"/>
  <c r="M92"/>
  <c r="M96"/>
  <c r="M100"/>
  <c r="M104"/>
  <c r="M108"/>
  <c r="M112"/>
  <c r="M116"/>
  <c r="M120"/>
  <c r="M21"/>
  <c r="M29"/>
  <c r="M33"/>
  <c r="M41"/>
  <c r="M45"/>
  <c r="M53"/>
  <c r="M61"/>
  <c r="M69"/>
  <c r="M77"/>
  <c r="M85"/>
  <c r="M93"/>
  <c r="M101"/>
  <c r="M109"/>
  <c r="M117"/>
  <c r="M25"/>
  <c r="M37"/>
  <c r="M49"/>
  <c r="M57"/>
  <c r="M65"/>
  <c r="M73"/>
  <c r="M81"/>
  <c r="M89"/>
  <c r="M97"/>
  <c r="M105"/>
  <c r="M113"/>
  <c r="M22"/>
  <c r="M26"/>
  <c r="M30"/>
  <c r="M34"/>
  <c r="M38"/>
  <c r="M42"/>
  <c r="M46"/>
  <c r="M50"/>
  <c r="M54"/>
  <c r="M58"/>
  <c r="M62"/>
  <c r="M66"/>
  <c r="M70"/>
  <c r="O70" s="1"/>
  <c r="AL70" s="1"/>
  <c r="M74"/>
  <c r="M78"/>
  <c r="M82"/>
  <c r="M86"/>
  <c r="M90"/>
  <c r="M94"/>
  <c r="M98"/>
  <c r="M102"/>
  <c r="M106"/>
  <c r="M110"/>
  <c r="M114"/>
  <c r="M118"/>
  <c r="M27"/>
  <c r="M31"/>
  <c r="M39"/>
  <c r="M47"/>
  <c r="M55"/>
  <c r="M63"/>
  <c r="M71"/>
  <c r="M79"/>
  <c r="M87"/>
  <c r="M95"/>
  <c r="M99"/>
  <c r="M107"/>
  <c r="M115"/>
  <c r="M12"/>
  <c r="M10"/>
  <c r="M19"/>
  <c r="M16"/>
  <c r="M14"/>
  <c r="M17"/>
  <c r="M18"/>
  <c r="M11"/>
  <c r="M13"/>
  <c r="M15"/>
  <c r="G27"/>
  <c r="G59"/>
  <c r="G107"/>
  <c r="G28"/>
  <c r="G44"/>
  <c r="G76"/>
  <c r="G108"/>
  <c r="G29"/>
  <c r="G61"/>
  <c r="G93"/>
  <c r="G30"/>
  <c r="G46"/>
  <c r="G62"/>
  <c r="G78"/>
  <c r="G94"/>
  <c r="G110"/>
  <c r="G31"/>
  <c r="G47"/>
  <c r="G63"/>
  <c r="G79"/>
  <c r="G95"/>
  <c r="G111"/>
  <c r="G32"/>
  <c r="G48"/>
  <c r="G64"/>
  <c r="G80"/>
  <c r="G96"/>
  <c r="G112"/>
  <c r="G33"/>
  <c r="G49"/>
  <c r="G65"/>
  <c r="G81"/>
  <c r="G97"/>
  <c r="G113"/>
  <c r="G34"/>
  <c r="G66"/>
  <c r="G82"/>
  <c r="G98"/>
  <c r="G19"/>
  <c r="G51"/>
  <c r="G83"/>
  <c r="G99"/>
  <c r="G20"/>
  <c r="G52"/>
  <c r="G84"/>
  <c r="G116"/>
  <c r="G21"/>
  <c r="G53"/>
  <c r="G85"/>
  <c r="G50"/>
  <c r="G114"/>
  <c r="G35"/>
  <c r="G67"/>
  <c r="G115"/>
  <c r="G36"/>
  <c r="G68"/>
  <c r="G100"/>
  <c r="G37"/>
  <c r="G69"/>
  <c r="G117"/>
  <c r="G22"/>
  <c r="G38"/>
  <c r="G54"/>
  <c r="G70"/>
  <c r="G86"/>
  <c r="G102"/>
  <c r="G118"/>
  <c r="G23"/>
  <c r="G39"/>
  <c r="G55"/>
  <c r="G71"/>
  <c r="G87"/>
  <c r="G103"/>
  <c r="G119"/>
  <c r="G24"/>
  <c r="G40"/>
  <c r="G56"/>
  <c r="G72"/>
  <c r="G88"/>
  <c r="G104"/>
  <c r="G120"/>
  <c r="G25"/>
  <c r="G41"/>
  <c r="G57"/>
  <c r="G73"/>
  <c r="G89"/>
  <c r="G105"/>
  <c r="G26"/>
  <c r="G42"/>
  <c r="G58"/>
  <c r="G74"/>
  <c r="G90"/>
  <c r="G106"/>
  <c r="G43"/>
  <c r="G75"/>
  <c r="G91"/>
  <c r="G60"/>
  <c r="G92"/>
  <c r="G45"/>
  <c r="G77"/>
  <c r="G109"/>
  <c r="G101"/>
  <c r="D93"/>
  <c r="U118"/>
  <c r="Y118"/>
  <c r="U116"/>
  <c r="Y116"/>
  <c r="Y114"/>
  <c r="U114"/>
  <c r="Y112"/>
  <c r="U112"/>
  <c r="Y119"/>
  <c r="U119"/>
  <c r="Y115"/>
  <c r="U115"/>
  <c r="Y117"/>
  <c r="U117"/>
  <c r="U113"/>
  <c r="Y113"/>
  <c r="U120"/>
  <c r="Y120"/>
  <c r="O11"/>
  <c r="AL11" s="1"/>
  <c r="F41" i="4"/>
  <c r="AZ8" i="3"/>
  <c r="K13"/>
  <c r="AT13" s="1"/>
  <c r="AU13" s="1"/>
  <c r="AY13"/>
  <c r="D14"/>
  <c r="O43" l="1"/>
  <c r="AL43" s="1"/>
  <c r="O107"/>
  <c r="AL107" s="1"/>
  <c r="O60"/>
  <c r="AL60" s="1"/>
  <c r="O13"/>
  <c r="AL13" s="1"/>
  <c r="O77"/>
  <c r="AL77" s="1"/>
  <c r="O30"/>
  <c r="O94"/>
  <c r="AL94" s="1"/>
  <c r="O47"/>
  <c r="AL47" s="1"/>
  <c r="O111"/>
  <c r="AL111" s="1"/>
  <c r="O64"/>
  <c r="AL64" s="1"/>
  <c r="O17"/>
  <c r="AL17" s="1"/>
  <c r="O81"/>
  <c r="AL81" s="1"/>
  <c r="O34"/>
  <c r="AL34" s="1"/>
  <c r="O98"/>
  <c r="AL98" s="1"/>
  <c r="O51"/>
  <c r="AL51" s="1"/>
  <c r="O115"/>
  <c r="AL115" s="1"/>
  <c r="O68"/>
  <c r="AL68" s="1"/>
  <c r="O21"/>
  <c r="AL21" s="1"/>
  <c r="O85"/>
  <c r="AL85" s="1"/>
  <c r="O38"/>
  <c r="AL38" s="1"/>
  <c r="O102"/>
  <c r="AL102" s="1"/>
  <c r="O74"/>
  <c r="AL74" s="1"/>
  <c r="O120"/>
  <c r="AL120" s="1"/>
  <c r="O55"/>
  <c r="AL55" s="1"/>
  <c r="O89"/>
  <c r="AL89" s="1"/>
  <c r="O24"/>
  <c r="AL24" s="1"/>
  <c r="O58"/>
  <c r="AL58" s="1"/>
  <c r="O12"/>
  <c r="O76"/>
  <c r="AL76" s="1"/>
  <c r="O29"/>
  <c r="AL29" s="1"/>
  <c r="O93"/>
  <c r="AL93" s="1"/>
  <c r="O46"/>
  <c r="AL46" s="1"/>
  <c r="O110"/>
  <c r="AL110" s="1"/>
  <c r="O16"/>
  <c r="AL16" s="1"/>
  <c r="O80"/>
  <c r="AL80" s="1"/>
  <c r="O33"/>
  <c r="AL33" s="1"/>
  <c r="O97"/>
  <c r="AL97" s="1"/>
  <c r="O114"/>
  <c r="AL114" s="1"/>
  <c r="O20"/>
  <c r="AL20" s="1"/>
  <c r="O84"/>
  <c r="AL84" s="1"/>
  <c r="O37"/>
  <c r="AL37" s="1"/>
  <c r="O101"/>
  <c r="AL101" s="1"/>
  <c r="O54"/>
  <c r="AL54" s="1"/>
  <c r="O118"/>
  <c r="AL118" s="1"/>
  <c r="O104"/>
  <c r="AL104" s="1"/>
  <c r="O39"/>
  <c r="AL39" s="1"/>
  <c r="O73"/>
  <c r="AL73" s="1"/>
  <c r="O119"/>
  <c r="AL119" s="1"/>
  <c r="O42"/>
  <c r="AL42" s="1"/>
  <c r="O75"/>
  <c r="AL75" s="1"/>
  <c r="O28"/>
  <c r="AL28" s="1"/>
  <c r="O45"/>
  <c r="AL45" s="1"/>
  <c r="O109"/>
  <c r="AL109" s="1"/>
  <c r="O62"/>
  <c r="AL62" s="1"/>
  <c r="O15"/>
  <c r="AL15" s="1"/>
  <c r="O79"/>
  <c r="AL79" s="1"/>
  <c r="O32"/>
  <c r="AL32" s="1"/>
  <c r="O96"/>
  <c r="AL96" s="1"/>
  <c r="O49"/>
  <c r="AL49" s="1"/>
  <c r="O66"/>
  <c r="AL66" s="1"/>
  <c r="O83"/>
  <c r="AL83" s="1"/>
  <c r="O36"/>
  <c r="AL36" s="1"/>
  <c r="O100"/>
  <c r="AL100" s="1"/>
  <c r="O53"/>
  <c r="AL53" s="1"/>
  <c r="O117"/>
  <c r="AL117" s="1"/>
  <c r="O23"/>
  <c r="AL23" s="1"/>
  <c r="O57"/>
  <c r="AL57" s="1"/>
  <c r="O103"/>
  <c r="AL103" s="1"/>
  <c r="O26"/>
  <c r="O106"/>
  <c r="AL106" s="1"/>
  <c r="O41"/>
  <c r="AL41" s="1"/>
  <c r="O27"/>
  <c r="AL27" s="1"/>
  <c r="O91"/>
  <c r="AL91" s="1"/>
  <c r="O108"/>
  <c r="AL108" s="1"/>
  <c r="O61"/>
  <c r="AL61" s="1"/>
  <c r="O78"/>
  <c r="AL78" s="1"/>
  <c r="O31"/>
  <c r="O95"/>
  <c r="AL95" s="1"/>
  <c r="O48"/>
  <c r="AL48" s="1"/>
  <c r="O112"/>
  <c r="AL112" s="1"/>
  <c r="O65"/>
  <c r="AL65" s="1"/>
  <c r="O18"/>
  <c r="AL18" s="1"/>
  <c r="O82"/>
  <c r="AL82" s="1"/>
  <c r="O35"/>
  <c r="AL35" s="1"/>
  <c r="O99"/>
  <c r="AL99" s="1"/>
  <c r="O52"/>
  <c r="AL52" s="1"/>
  <c r="O116"/>
  <c r="AL116" s="1"/>
  <c r="O69"/>
  <c r="AL69" s="1"/>
  <c r="O22"/>
  <c r="AL22" s="1"/>
  <c r="O86"/>
  <c r="AL86" s="1"/>
  <c r="O87"/>
  <c r="AL87" s="1"/>
  <c r="O56"/>
  <c r="AL56" s="1"/>
  <c r="O90"/>
  <c r="AL90" s="1"/>
  <c r="O25"/>
  <c r="O71"/>
  <c r="AL71" s="1"/>
  <c r="O105"/>
  <c r="AL105" s="1"/>
  <c r="O19"/>
  <c r="M9"/>
  <c r="AN6" s="1"/>
  <c r="F42" i="4"/>
  <c r="O113" i="3"/>
  <c r="O44"/>
  <c r="O59"/>
  <c r="O88"/>
  <c r="O92"/>
  <c r="O63"/>
  <c r="O50"/>
  <c r="O67"/>
  <c r="O14"/>
  <c r="O40"/>
  <c r="O72"/>
  <c r="L1"/>
  <c r="AL12"/>
  <c r="O10"/>
  <c r="F45" i="4" s="1"/>
  <c r="N120" i="3"/>
  <c r="N119" s="1"/>
  <c r="K14"/>
  <c r="AT14" s="1"/>
  <c r="AU14" s="1"/>
  <c r="AY14"/>
  <c r="D15"/>
  <c r="AO6" l="1"/>
  <c r="AN10" s="1"/>
  <c r="AL31"/>
  <c r="AL26"/>
  <c r="AL25"/>
  <c r="AL30"/>
  <c r="AL113"/>
  <c r="AL92"/>
  <c r="AL88"/>
  <c r="AL72"/>
  <c r="AL67"/>
  <c r="AL63"/>
  <c r="AL59"/>
  <c r="AL50"/>
  <c r="AL44"/>
  <c r="AL40"/>
  <c r="AL19"/>
  <c r="AL14"/>
  <c r="AL10"/>
  <c r="O9"/>
  <c r="AK9" s="1"/>
  <c r="I119"/>
  <c r="N118"/>
  <c r="H118" s="1"/>
  <c r="H120"/>
  <c r="I120"/>
  <c r="H119"/>
  <c r="K15"/>
  <c r="AT15" s="1"/>
  <c r="AU15" s="1"/>
  <c r="AY15"/>
  <c r="D16"/>
  <c r="AN13" l="1"/>
  <c r="AN16"/>
  <c r="AN22"/>
  <c r="AN25"/>
  <c r="AN9"/>
  <c r="AN12"/>
  <c r="AN15"/>
  <c r="AN18"/>
  <c r="AN21"/>
  <c r="AN24"/>
  <c r="AN27"/>
  <c r="AN11"/>
  <c r="AN14"/>
  <c r="AN19"/>
  <c r="AN17"/>
  <c r="AN20"/>
  <c r="AN23"/>
  <c r="AN26"/>
  <c r="AN69"/>
  <c r="AN108"/>
  <c r="AN40"/>
  <c r="AN99"/>
  <c r="AN35"/>
  <c r="AN70"/>
  <c r="AN117"/>
  <c r="AN53"/>
  <c r="AN88"/>
  <c r="AN83"/>
  <c r="AN54"/>
  <c r="AN101"/>
  <c r="AN37"/>
  <c r="AN72"/>
  <c r="AN120"/>
  <c r="AN67"/>
  <c r="AN106"/>
  <c r="AN38"/>
  <c r="AN85"/>
  <c r="AN56"/>
  <c r="AN115"/>
  <c r="AN51"/>
  <c r="AN86"/>
  <c r="AN118"/>
  <c r="AN113"/>
  <c r="AN97"/>
  <c r="AN81"/>
  <c r="AN65"/>
  <c r="AN49"/>
  <c r="AN33"/>
  <c r="AN100"/>
  <c r="AN84"/>
  <c r="AN68"/>
  <c r="AN52"/>
  <c r="AN36"/>
  <c r="AN112"/>
  <c r="AN111"/>
  <c r="AN95"/>
  <c r="AN79"/>
  <c r="AN63"/>
  <c r="AN47"/>
  <c r="AN31"/>
  <c r="AN98"/>
  <c r="AN82"/>
  <c r="AN66"/>
  <c r="AN50"/>
  <c r="AN34"/>
  <c r="AN110"/>
  <c r="AN109"/>
  <c r="AN93"/>
  <c r="AN77"/>
  <c r="AN61"/>
  <c r="AN45"/>
  <c r="AN29"/>
  <c r="AN96"/>
  <c r="AN80"/>
  <c r="AN64"/>
  <c r="AN48"/>
  <c r="AN32"/>
  <c r="AN104"/>
  <c r="AN107"/>
  <c r="AN91"/>
  <c r="AN75"/>
  <c r="AN59"/>
  <c r="AN43"/>
  <c r="AN94"/>
  <c r="AN78"/>
  <c r="AN62"/>
  <c r="AN46"/>
  <c r="AN30"/>
  <c r="AN102"/>
  <c r="AN105"/>
  <c r="AN89"/>
  <c r="AN73"/>
  <c r="AN57"/>
  <c r="AN41"/>
  <c r="AN116"/>
  <c r="AN92"/>
  <c r="AN76"/>
  <c r="AN60"/>
  <c r="AN44"/>
  <c r="AN28"/>
  <c r="AN119"/>
  <c r="AN103"/>
  <c r="AN87"/>
  <c r="AN71"/>
  <c r="AN55"/>
  <c r="AN39"/>
  <c r="AN114"/>
  <c r="AN90"/>
  <c r="AN74"/>
  <c r="AN58"/>
  <c r="AN42"/>
  <c r="R119"/>
  <c r="R120"/>
  <c r="AL9"/>
  <c r="N117"/>
  <c r="N116" s="1"/>
  <c r="I118"/>
  <c r="K16"/>
  <c r="AT16" s="1"/>
  <c r="AU16" s="1"/>
  <c r="AY16"/>
  <c r="D17"/>
  <c r="AO9" l="1"/>
  <c r="AO10" s="1"/>
  <c r="AO11" s="1"/>
  <c r="AO12" s="1"/>
  <c r="AO13" s="1"/>
  <c r="AO14" s="1"/>
  <c r="AO15" s="1"/>
  <c r="AO16" s="1"/>
  <c r="AO17" s="1"/>
  <c r="AO18" s="1"/>
  <c r="AO19" s="1"/>
  <c r="AO20" s="1"/>
  <c r="AO21" s="1"/>
  <c r="AO22" s="1"/>
  <c r="AO23" s="1"/>
  <c r="AO24" s="1"/>
  <c r="AO25" s="1"/>
  <c r="AO26" s="1"/>
  <c r="AO27" s="1"/>
  <c r="AO28" s="1"/>
  <c r="AO29" s="1"/>
  <c r="AO30" s="1"/>
  <c r="AO31" s="1"/>
  <c r="AO32" s="1"/>
  <c r="AO33" s="1"/>
  <c r="AO34" s="1"/>
  <c r="AO35" s="1"/>
  <c r="AO36" s="1"/>
  <c r="AO37" s="1"/>
  <c r="AO38" s="1"/>
  <c r="AO39" s="1"/>
  <c r="AO40" s="1"/>
  <c r="AO41" s="1"/>
  <c r="R118"/>
  <c r="AK10"/>
  <c r="I117"/>
  <c r="H117"/>
  <c r="H116"/>
  <c r="I116"/>
  <c r="N115"/>
  <c r="K17"/>
  <c r="AT17" s="1"/>
  <c r="AU17" s="1"/>
  <c r="AY17"/>
  <c r="D18"/>
  <c r="AO42" l="1"/>
  <c r="AO43" s="1"/>
  <c r="AO44" s="1"/>
  <c r="AO45" s="1"/>
  <c r="AO46" s="1"/>
  <c r="AO47" s="1"/>
  <c r="AO48" s="1"/>
  <c r="AO49" s="1"/>
  <c r="AO50" s="1"/>
  <c r="AO51" s="1"/>
  <c r="AO52" s="1"/>
  <c r="AO53" s="1"/>
  <c r="AO54" s="1"/>
  <c r="AO55" s="1"/>
  <c r="AO56" s="1"/>
  <c r="AO57" s="1"/>
  <c r="AO58" s="1"/>
  <c r="AO59" s="1"/>
  <c r="AO60" s="1"/>
  <c r="AO61" s="1"/>
  <c r="AO62" s="1"/>
  <c r="AO63" s="1"/>
  <c r="AO64" s="1"/>
  <c r="AO65" s="1"/>
  <c r="AO66" s="1"/>
  <c r="AO67" s="1"/>
  <c r="AO68" s="1"/>
  <c r="AO69" s="1"/>
  <c r="AO70" s="1"/>
  <c r="AO71" s="1"/>
  <c r="AO72" s="1"/>
  <c r="AO73" s="1"/>
  <c r="AO74" s="1"/>
  <c r="AO75" s="1"/>
  <c r="AO76" s="1"/>
  <c r="AO77" s="1"/>
  <c r="AO78" s="1"/>
  <c r="AO79" s="1"/>
  <c r="AO80" s="1"/>
  <c r="AO81" s="1"/>
  <c r="AO82" s="1"/>
  <c r="AO83" s="1"/>
  <c r="AO84" s="1"/>
  <c r="AO85" s="1"/>
  <c r="AO86" s="1"/>
  <c r="AO87" s="1"/>
  <c r="AO88" s="1"/>
  <c r="AO89" s="1"/>
  <c r="AO90" s="1"/>
  <c r="AO91" s="1"/>
  <c r="AO92" s="1"/>
  <c r="AO93" s="1"/>
  <c r="AO94" s="1"/>
  <c r="AO95" s="1"/>
  <c r="AO96" s="1"/>
  <c r="AO97" s="1"/>
  <c r="AO98" s="1"/>
  <c r="AO99" s="1"/>
  <c r="AO100" s="1"/>
  <c r="AO101" s="1"/>
  <c r="AO102" s="1"/>
  <c r="AO103" s="1"/>
  <c r="AO104" s="1"/>
  <c r="AO105" s="1"/>
  <c r="AO106" s="1"/>
  <c r="AO107" s="1"/>
  <c r="AO108" s="1"/>
  <c r="AO109" s="1"/>
  <c r="AO110" s="1"/>
  <c r="AO111" s="1"/>
  <c r="AO112" s="1"/>
  <c r="AO113" s="1"/>
  <c r="AO114" s="1"/>
  <c r="AO115" s="1"/>
  <c r="AO116" s="1"/>
  <c r="AO117" s="1"/>
  <c r="AO118" s="1"/>
  <c r="AO119" s="1"/>
  <c r="AO120" s="1"/>
  <c r="R116"/>
  <c r="R117"/>
  <c r="AK11"/>
  <c r="H115"/>
  <c r="I115"/>
  <c r="N114"/>
  <c r="K18"/>
  <c r="AT18" s="1"/>
  <c r="AU18" s="1"/>
  <c r="AY18"/>
  <c r="D19"/>
  <c r="AO2" l="1"/>
  <c r="R115"/>
  <c r="AK12"/>
  <c r="I114"/>
  <c r="N113"/>
  <c r="H114"/>
  <c r="K19"/>
  <c r="AT19" s="1"/>
  <c r="AU19" s="1"/>
  <c r="AY19"/>
  <c r="D20"/>
  <c r="R114" l="1"/>
  <c r="AK13"/>
  <c r="H113"/>
  <c r="I113"/>
  <c r="N112"/>
  <c r="K20"/>
  <c r="AT20" s="1"/>
  <c r="AU20" s="1"/>
  <c r="AY20"/>
  <c r="D21"/>
  <c r="R113" l="1"/>
  <c r="AK14"/>
  <c r="N111"/>
  <c r="H112"/>
  <c r="I112"/>
  <c r="K21"/>
  <c r="AT21" s="1"/>
  <c r="AU21" s="1"/>
  <c r="AY21"/>
  <c r="D22"/>
  <c r="R112" l="1"/>
  <c r="AK15"/>
  <c r="AK16" s="1"/>
  <c r="AK17" s="1"/>
  <c r="H111"/>
  <c r="I111"/>
  <c r="N110"/>
  <c r="K22"/>
  <c r="AT22" s="1"/>
  <c r="AU22" s="1"/>
  <c r="AY22"/>
  <c r="D23"/>
  <c r="R111" l="1"/>
  <c r="AK18"/>
  <c r="N109"/>
  <c r="H110"/>
  <c r="I110"/>
  <c r="K23"/>
  <c r="AT23" s="1"/>
  <c r="AU23" s="1"/>
  <c r="AY23"/>
  <c r="D24"/>
  <c r="R110" l="1"/>
  <c r="AK19"/>
  <c r="AK21"/>
  <c r="I109"/>
  <c r="N108"/>
  <c r="H109"/>
  <c r="K24"/>
  <c r="AT24" s="1"/>
  <c r="AU24" s="1"/>
  <c r="AY24"/>
  <c r="D25"/>
  <c r="R109" l="1"/>
  <c r="AK20"/>
  <c r="AK22" s="1"/>
  <c r="H108"/>
  <c r="N107"/>
  <c r="I108"/>
  <c r="K25"/>
  <c r="AT25" s="1"/>
  <c r="AU25" s="1"/>
  <c r="AY25"/>
  <c r="D26"/>
  <c r="R108" l="1"/>
  <c r="AK23"/>
  <c r="N106"/>
  <c r="H107"/>
  <c r="I107"/>
  <c r="D114"/>
  <c r="K26"/>
  <c r="AT26" s="1"/>
  <c r="AU26" s="1"/>
  <c r="AY26"/>
  <c r="D27"/>
  <c r="R107" l="1"/>
  <c r="AK24"/>
  <c r="H106"/>
  <c r="I106"/>
  <c r="N105"/>
  <c r="K114"/>
  <c r="AT114" s="1"/>
  <c r="AU114" s="1"/>
  <c r="AY114"/>
  <c r="D115"/>
  <c r="K27"/>
  <c r="AT27" s="1"/>
  <c r="AU27" s="1"/>
  <c r="AY27"/>
  <c r="D28"/>
  <c r="R106" l="1"/>
  <c r="AK25"/>
  <c r="H105"/>
  <c r="I105"/>
  <c r="N104"/>
  <c r="K115"/>
  <c r="AT115" s="1"/>
  <c r="AU115" s="1"/>
  <c r="AY115"/>
  <c r="D116"/>
  <c r="K28"/>
  <c r="AT28" s="1"/>
  <c r="AU28" s="1"/>
  <c r="AY28"/>
  <c r="D29"/>
  <c r="R105" l="1"/>
  <c r="AK26"/>
  <c r="N103"/>
  <c r="H104"/>
  <c r="I104"/>
  <c r="K116"/>
  <c r="AT116" s="1"/>
  <c r="AU116" s="1"/>
  <c r="AY116"/>
  <c r="D117"/>
  <c r="K29"/>
  <c r="AT29" s="1"/>
  <c r="AU29" s="1"/>
  <c r="AY29"/>
  <c r="D30"/>
  <c r="R104" l="1"/>
  <c r="AK27"/>
  <c r="AK67"/>
  <c r="I103"/>
  <c r="N102"/>
  <c r="H103"/>
  <c r="AY117"/>
  <c r="K117"/>
  <c r="AT117" s="1"/>
  <c r="AU117" s="1"/>
  <c r="D118"/>
  <c r="K30"/>
  <c r="AT30" s="1"/>
  <c r="AU30" s="1"/>
  <c r="AY30"/>
  <c r="D31"/>
  <c r="R103" l="1"/>
  <c r="AK28"/>
  <c r="AK82"/>
  <c r="I102"/>
  <c r="N101"/>
  <c r="H102"/>
  <c r="K118"/>
  <c r="AT118" s="1"/>
  <c r="AU118" s="1"/>
  <c r="AY118"/>
  <c r="D119"/>
  <c r="K31"/>
  <c r="AT31" s="1"/>
  <c r="AU31" s="1"/>
  <c r="AY31"/>
  <c r="D32"/>
  <c r="R102" l="1"/>
  <c r="AK29"/>
  <c r="AK87"/>
  <c r="AK88" s="1"/>
  <c r="AK89" s="1"/>
  <c r="AK90" s="1"/>
  <c r="I101"/>
  <c r="N100"/>
  <c r="H101"/>
  <c r="K119"/>
  <c r="AT119" s="1"/>
  <c r="AU119" s="1"/>
  <c r="AY119"/>
  <c r="D120"/>
  <c r="K32"/>
  <c r="AT32" s="1"/>
  <c r="AU32" s="1"/>
  <c r="AY32"/>
  <c r="D33"/>
  <c r="R101" l="1"/>
  <c r="AK30"/>
  <c r="AK91"/>
  <c r="I100"/>
  <c r="N99"/>
  <c r="H100"/>
  <c r="AY120"/>
  <c r="K120"/>
  <c r="AT120" s="1"/>
  <c r="AU120" s="1"/>
  <c r="K33"/>
  <c r="AT33" s="1"/>
  <c r="AU33" s="1"/>
  <c r="AY33"/>
  <c r="D34"/>
  <c r="R100" l="1"/>
  <c r="AK31"/>
  <c r="AK93"/>
  <c r="AK92"/>
  <c r="I99"/>
  <c r="N98"/>
  <c r="H99"/>
  <c r="K34"/>
  <c r="AT34" s="1"/>
  <c r="AU34" s="1"/>
  <c r="AY34"/>
  <c r="D35"/>
  <c r="R99" l="1"/>
  <c r="AK32"/>
  <c r="AK94"/>
  <c r="AK95" s="1"/>
  <c r="AK96" s="1"/>
  <c r="AK97" s="1"/>
  <c r="AK98" s="1"/>
  <c r="AK99" s="1"/>
  <c r="I98"/>
  <c r="N97"/>
  <c r="H98"/>
  <c r="K35"/>
  <c r="AT35" s="1"/>
  <c r="AU35" s="1"/>
  <c r="AY35"/>
  <c r="D36"/>
  <c r="AK33" l="1"/>
  <c r="AK59"/>
  <c r="R98"/>
  <c r="AK60"/>
  <c r="AK100"/>
  <c r="AK101" s="1"/>
  <c r="I97"/>
  <c r="N96"/>
  <c r="H97"/>
  <c r="K36"/>
  <c r="AT36" s="1"/>
  <c r="AU36" s="1"/>
  <c r="AY36"/>
  <c r="AK34" l="1"/>
  <c r="R97"/>
  <c r="AK102"/>
  <c r="I96"/>
  <c r="N95"/>
  <c r="H96"/>
  <c r="K37"/>
  <c r="AT37" s="1"/>
  <c r="AU37" s="1"/>
  <c r="AY37"/>
  <c r="D38"/>
  <c r="AK35" l="1"/>
  <c r="AK69"/>
  <c r="AK70" s="1"/>
  <c r="AK71" s="1"/>
  <c r="AK72" s="1"/>
  <c r="AK73" s="1"/>
  <c r="AK74" s="1"/>
  <c r="AK75" s="1"/>
  <c r="AK76" s="1"/>
  <c r="AK77" s="1"/>
  <c r="AK78" s="1"/>
  <c r="AK79" s="1"/>
  <c r="AK80" s="1"/>
  <c r="AK81" s="1"/>
  <c r="AK83" s="1"/>
  <c r="AK84" s="1"/>
  <c r="AK85" s="1"/>
  <c r="AK86" s="1"/>
  <c r="AK68"/>
  <c r="R96"/>
  <c r="AK103"/>
  <c r="AK104" s="1"/>
  <c r="AK105" s="1"/>
  <c r="AK106" s="1"/>
  <c r="AK107" s="1"/>
  <c r="AK108" s="1"/>
  <c r="AK109" s="1"/>
  <c r="AK110" s="1"/>
  <c r="AK111" s="1"/>
  <c r="AK112" s="1"/>
  <c r="AK113" s="1"/>
  <c r="AK114" s="1"/>
  <c r="AK115" s="1"/>
  <c r="AK116" s="1"/>
  <c r="AK117" s="1"/>
  <c r="AK118" s="1"/>
  <c r="AK119" s="1"/>
  <c r="AK120" s="1"/>
  <c r="I95"/>
  <c r="N94"/>
  <c r="H95"/>
  <c r="K38"/>
  <c r="AT38" s="1"/>
  <c r="AU38" s="1"/>
  <c r="AY38"/>
  <c r="D39"/>
  <c r="AK36" l="1"/>
  <c r="R95"/>
  <c r="I94"/>
  <c r="N93"/>
  <c r="H94"/>
  <c r="K39"/>
  <c r="AT39" s="1"/>
  <c r="AU39" s="1"/>
  <c r="AY39"/>
  <c r="D40"/>
  <c r="AK37" l="1"/>
  <c r="R94"/>
  <c r="I93"/>
  <c r="N92"/>
  <c r="H93"/>
  <c r="K40"/>
  <c r="AT40" s="1"/>
  <c r="AU40" s="1"/>
  <c r="AY40"/>
  <c r="D41"/>
  <c r="AK38" l="1"/>
  <c r="R93"/>
  <c r="I92"/>
  <c r="N91"/>
  <c r="H92"/>
  <c r="BA8"/>
  <c r="K41"/>
  <c r="AT41" s="1"/>
  <c r="AU41" s="1"/>
  <c r="AY41"/>
  <c r="AK39" l="1"/>
  <c r="R92"/>
  <c r="I91"/>
  <c r="N90"/>
  <c r="H91"/>
  <c r="D43"/>
  <c r="AK40" l="1"/>
  <c r="AK41" s="1"/>
  <c r="AK42" s="1"/>
  <c r="AK43" s="1"/>
  <c r="AK44" s="1"/>
  <c r="AK45" s="1"/>
  <c r="AK46" s="1"/>
  <c r="AK47" s="1"/>
  <c r="AK48" s="1"/>
  <c r="AK49" s="1"/>
  <c r="AK50" s="1"/>
  <c r="AK51" s="1"/>
  <c r="AK52" s="1"/>
  <c r="AK53" s="1"/>
  <c r="AK54" s="1"/>
  <c r="AK55" s="1"/>
  <c r="R91"/>
  <c r="I90"/>
  <c r="N89"/>
  <c r="H90"/>
  <c r="K43"/>
  <c r="AT43" s="1"/>
  <c r="AU43" s="1"/>
  <c r="AY43"/>
  <c r="AK56" l="1"/>
  <c r="AK57" s="1"/>
  <c r="AK58" s="1"/>
  <c r="AK61" s="1"/>
  <c r="AK62" s="1"/>
  <c r="AK63" s="1"/>
  <c r="AK64" s="1"/>
  <c r="AK65" s="1"/>
  <c r="AK66" s="1"/>
  <c r="R90"/>
  <c r="I89"/>
  <c r="N88"/>
  <c r="H89"/>
  <c r="D45"/>
  <c r="AL2" l="1"/>
  <c r="AK4" s="1"/>
  <c r="R89"/>
  <c r="I88"/>
  <c r="N87"/>
  <c r="H88"/>
  <c r="K45"/>
  <c r="AT45" s="1"/>
  <c r="AU45" s="1"/>
  <c r="AY45"/>
  <c r="R88" l="1"/>
  <c r="I87"/>
  <c r="N86"/>
  <c r="H87"/>
  <c r="D47"/>
  <c r="R87" l="1"/>
  <c r="I86"/>
  <c r="N85"/>
  <c r="H86"/>
  <c r="K47"/>
  <c r="AT47" s="1"/>
  <c r="AU47" s="1"/>
  <c r="AY47"/>
  <c r="I85" l="1"/>
  <c r="N84"/>
  <c r="H85"/>
  <c r="D49"/>
  <c r="I84" l="1"/>
  <c r="N83"/>
  <c r="H84"/>
  <c r="K49"/>
  <c r="AT49" s="1"/>
  <c r="AU49" s="1"/>
  <c r="AY49"/>
  <c r="D50"/>
  <c r="I83" l="1"/>
  <c r="N82"/>
  <c r="H83"/>
  <c r="K50"/>
  <c r="AT50" s="1"/>
  <c r="AU50" s="1"/>
  <c r="AY50"/>
  <c r="D51"/>
  <c r="R83" l="1"/>
  <c r="I82"/>
  <c r="N81"/>
  <c r="H82"/>
  <c r="K51"/>
  <c r="AT51" s="1"/>
  <c r="AU51" s="1"/>
  <c r="AY51"/>
  <c r="D52"/>
  <c r="R82" l="1"/>
  <c r="I81"/>
  <c r="N80"/>
  <c r="H81"/>
  <c r="K52"/>
  <c r="AT52" s="1"/>
  <c r="AU52" s="1"/>
  <c r="AY52"/>
  <c r="D53"/>
  <c r="R81" l="1"/>
  <c r="I80"/>
  <c r="N79"/>
  <c r="H80"/>
  <c r="K53"/>
  <c r="AT53" s="1"/>
  <c r="AU53" s="1"/>
  <c r="AY53"/>
  <c r="D54"/>
  <c r="R80" l="1"/>
  <c r="I79"/>
  <c r="N78"/>
  <c r="H79"/>
  <c r="K54"/>
  <c r="AT54" s="1"/>
  <c r="AU54" s="1"/>
  <c r="AY54"/>
  <c r="D55"/>
  <c r="I78" l="1"/>
  <c r="N77"/>
  <c r="H78"/>
  <c r="K55"/>
  <c r="AT55" s="1"/>
  <c r="AU55" s="1"/>
  <c r="AY55"/>
  <c r="D56"/>
  <c r="R78" l="1"/>
  <c r="I77"/>
  <c r="N76"/>
  <c r="H77"/>
  <c r="K56"/>
  <c r="AT56" s="1"/>
  <c r="AU56" s="1"/>
  <c r="AY56"/>
  <c r="D57"/>
  <c r="R77" l="1"/>
  <c r="I76"/>
  <c r="N75"/>
  <c r="H76"/>
  <c r="K57"/>
  <c r="AT57" s="1"/>
  <c r="AU57" s="1"/>
  <c r="AY57"/>
  <c r="D58"/>
  <c r="I75" l="1"/>
  <c r="N74"/>
  <c r="H75"/>
  <c r="K58"/>
  <c r="AT58" s="1"/>
  <c r="AU58" s="1"/>
  <c r="AY58"/>
  <c r="D59"/>
  <c r="R75" l="1"/>
  <c r="I74"/>
  <c r="N73"/>
  <c r="H74"/>
  <c r="K59"/>
  <c r="AT59" s="1"/>
  <c r="AU59" s="1"/>
  <c r="AY59"/>
  <c r="D60"/>
  <c r="R74" l="1"/>
  <c r="I73"/>
  <c r="N72"/>
  <c r="H73"/>
  <c r="K60"/>
  <c r="AT60" s="1"/>
  <c r="AU60" s="1"/>
  <c r="AY60"/>
  <c r="D61"/>
  <c r="R73" l="1"/>
  <c r="I72"/>
  <c r="N71"/>
  <c r="H72"/>
  <c r="K61"/>
  <c r="AT61" s="1"/>
  <c r="AU61" s="1"/>
  <c r="AY61"/>
  <c r="D62"/>
  <c r="R72" l="1"/>
  <c r="I71"/>
  <c r="N70"/>
  <c r="H71"/>
  <c r="K62"/>
  <c r="AT62" s="1"/>
  <c r="AU62" s="1"/>
  <c r="AY62"/>
  <c r="D63"/>
  <c r="R71" l="1"/>
  <c r="I70"/>
  <c r="N69"/>
  <c r="H70"/>
  <c r="K63"/>
  <c r="AT63" s="1"/>
  <c r="AU63" s="1"/>
  <c r="AY63"/>
  <c r="D64"/>
  <c r="R70" l="1"/>
  <c r="I69"/>
  <c r="N68"/>
  <c r="H69"/>
  <c r="K64"/>
  <c r="AT64" s="1"/>
  <c r="AU64" s="1"/>
  <c r="AY64"/>
  <c r="I68" l="1"/>
  <c r="N67"/>
  <c r="H68"/>
  <c r="K65"/>
  <c r="AT65" s="1"/>
  <c r="AU65" s="1"/>
  <c r="AY65"/>
  <c r="BF8" s="1"/>
  <c r="D66"/>
  <c r="I67" l="1"/>
  <c r="N66"/>
  <c r="H67"/>
  <c r="BB8"/>
  <c r="K66"/>
  <c r="AY66"/>
  <c r="D67"/>
  <c r="R67" l="1"/>
  <c r="I66"/>
  <c r="N65"/>
  <c r="H66"/>
  <c r="AT66"/>
  <c r="AU66" s="1"/>
  <c r="K67"/>
  <c r="AT67" s="1"/>
  <c r="AU67" s="1"/>
  <c r="AY67"/>
  <c r="D68"/>
  <c r="I65" l="1"/>
  <c r="N64"/>
  <c r="H65"/>
  <c r="K68"/>
  <c r="AT68" s="1"/>
  <c r="AU68" s="1"/>
  <c r="AY68"/>
  <c r="D69"/>
  <c r="I64" l="1"/>
  <c r="N63"/>
  <c r="H64"/>
  <c r="K69"/>
  <c r="AT69" s="1"/>
  <c r="AU69" s="1"/>
  <c r="AY69"/>
  <c r="D70"/>
  <c r="R64" l="1"/>
  <c r="I63"/>
  <c r="N62"/>
  <c r="H63"/>
  <c r="K70"/>
  <c r="AT70" s="1"/>
  <c r="AU70" s="1"/>
  <c r="AY70"/>
  <c r="D71"/>
  <c r="I62" l="1"/>
  <c r="N61"/>
  <c r="H62"/>
  <c r="K71"/>
  <c r="AT71" s="1"/>
  <c r="AU71" s="1"/>
  <c r="AY71"/>
  <c r="D72"/>
  <c r="R62" l="1"/>
  <c r="I61"/>
  <c r="N60"/>
  <c r="H61"/>
  <c r="K72"/>
  <c r="AT72" s="1"/>
  <c r="AU72" s="1"/>
  <c r="AY72"/>
  <c r="D73"/>
  <c r="I60" l="1"/>
  <c r="N59"/>
  <c r="H60"/>
  <c r="K73"/>
  <c r="AT73" s="1"/>
  <c r="AU73" s="1"/>
  <c r="AY73"/>
  <c r="D74"/>
  <c r="I59" l="1"/>
  <c r="N58"/>
  <c r="H59"/>
  <c r="K74"/>
  <c r="AT74" s="1"/>
  <c r="AU74" s="1"/>
  <c r="AY74"/>
  <c r="D75"/>
  <c r="I58" l="1"/>
  <c r="N57"/>
  <c r="H58"/>
  <c r="K75"/>
  <c r="AT75" s="1"/>
  <c r="AU75" s="1"/>
  <c r="AY75"/>
  <c r="D76"/>
  <c r="I57" l="1"/>
  <c r="N56"/>
  <c r="H57"/>
  <c r="K76"/>
  <c r="AT76" s="1"/>
  <c r="AU76" s="1"/>
  <c r="AY76"/>
  <c r="D77"/>
  <c r="I56" l="1"/>
  <c r="N55"/>
  <c r="H56"/>
  <c r="K77"/>
  <c r="AT77" s="1"/>
  <c r="AU77" s="1"/>
  <c r="AY77"/>
  <c r="D78"/>
  <c r="I55" l="1"/>
  <c r="N54"/>
  <c r="H55"/>
  <c r="K78"/>
  <c r="AT78" s="1"/>
  <c r="AU78" s="1"/>
  <c r="AY78"/>
  <c r="D79"/>
  <c r="I54" l="1"/>
  <c r="N53"/>
  <c r="H54"/>
  <c r="K79"/>
  <c r="AT79" s="1"/>
  <c r="AU79" s="1"/>
  <c r="AY79"/>
  <c r="BG8" s="1"/>
  <c r="D80"/>
  <c r="I53" l="1"/>
  <c r="N52"/>
  <c r="H53"/>
  <c r="BE78"/>
  <c r="BF78" s="1"/>
  <c r="BE40"/>
  <c r="BE45"/>
  <c r="BF45" s="1"/>
  <c r="BE9"/>
  <c r="BE114"/>
  <c r="BF114" s="1"/>
  <c r="BE14"/>
  <c r="BE16"/>
  <c r="BE18"/>
  <c r="BE22"/>
  <c r="BF22" s="1"/>
  <c r="BE26"/>
  <c r="BE30"/>
  <c r="BE34"/>
  <c r="BF34" s="1"/>
  <c r="BE38"/>
  <c r="BF38" s="1"/>
  <c r="BE10"/>
  <c r="BE13"/>
  <c r="BE15"/>
  <c r="BE17"/>
  <c r="BE19"/>
  <c r="BE23"/>
  <c r="BE27"/>
  <c r="BE31"/>
  <c r="BE35"/>
  <c r="BF35" s="1"/>
  <c r="BE39"/>
  <c r="BF39" s="1"/>
  <c r="BE43"/>
  <c r="BF43" s="1"/>
  <c r="BE11"/>
  <c r="BE116"/>
  <c r="BF116" s="1"/>
  <c r="BE117"/>
  <c r="BF117" s="1"/>
  <c r="BE120"/>
  <c r="BF120" s="1"/>
  <c r="BE20"/>
  <c r="BE24"/>
  <c r="BE28"/>
  <c r="BE32"/>
  <c r="BF32" s="1"/>
  <c r="BE36"/>
  <c r="BF36" s="1"/>
  <c r="BE12"/>
  <c r="BE115"/>
  <c r="BF115" s="1"/>
  <c r="BE118"/>
  <c r="BF118" s="1"/>
  <c r="BE119"/>
  <c r="BF119" s="1"/>
  <c r="BE21"/>
  <c r="BE25"/>
  <c r="BE29"/>
  <c r="BE33"/>
  <c r="BF33" s="1"/>
  <c r="BE37"/>
  <c r="BF37" s="1"/>
  <c r="BE41"/>
  <c r="BF41" s="1"/>
  <c r="BE47"/>
  <c r="BF47" s="1"/>
  <c r="BE49"/>
  <c r="BF49" s="1"/>
  <c r="BE50"/>
  <c r="BF50" s="1"/>
  <c r="BE51"/>
  <c r="BF51" s="1"/>
  <c r="BE52"/>
  <c r="BF52" s="1"/>
  <c r="BE53"/>
  <c r="BF53" s="1"/>
  <c r="BE54"/>
  <c r="BF54" s="1"/>
  <c r="BE55"/>
  <c r="BF55" s="1"/>
  <c r="BE56"/>
  <c r="BF56" s="1"/>
  <c r="BE57"/>
  <c r="BF57" s="1"/>
  <c r="BE58"/>
  <c r="BF58" s="1"/>
  <c r="BE59"/>
  <c r="BF59" s="1"/>
  <c r="BE60"/>
  <c r="BF60" s="1"/>
  <c r="BE61"/>
  <c r="BF61" s="1"/>
  <c r="BE62"/>
  <c r="BF62" s="1"/>
  <c r="BE63"/>
  <c r="BF63" s="1"/>
  <c r="BE64"/>
  <c r="BF64" s="1"/>
  <c r="BE65"/>
  <c r="BF65" s="1"/>
  <c r="BE66"/>
  <c r="BF66" s="1"/>
  <c r="BE67"/>
  <c r="BF67" s="1"/>
  <c r="BE68"/>
  <c r="BF68" s="1"/>
  <c r="BE69"/>
  <c r="BF69" s="1"/>
  <c r="BE70"/>
  <c r="BF70" s="1"/>
  <c r="BE71"/>
  <c r="BF71" s="1"/>
  <c r="BE72"/>
  <c r="BF72" s="1"/>
  <c r="BE73"/>
  <c r="BF73" s="1"/>
  <c r="BE74"/>
  <c r="BF74" s="1"/>
  <c r="BE75"/>
  <c r="BF75" s="1"/>
  <c r="BE76"/>
  <c r="BF76" s="1"/>
  <c r="BE77"/>
  <c r="BF77" s="1"/>
  <c r="BE79"/>
  <c r="BF79" s="1"/>
  <c r="K80"/>
  <c r="AT80" s="1"/>
  <c r="AU80" s="1"/>
  <c r="AY80"/>
  <c r="D81"/>
  <c r="I52" l="1"/>
  <c r="N51"/>
  <c r="H52"/>
  <c r="BG78"/>
  <c r="BF40"/>
  <c r="BG40"/>
  <c r="BG76"/>
  <c r="BG72"/>
  <c r="BG68"/>
  <c r="BG64"/>
  <c r="BG60"/>
  <c r="BG56"/>
  <c r="BG52"/>
  <c r="BG119"/>
  <c r="BG117"/>
  <c r="BG39"/>
  <c r="BG75"/>
  <c r="BG71"/>
  <c r="BG67"/>
  <c r="BG63"/>
  <c r="BG59"/>
  <c r="BG55"/>
  <c r="BG51"/>
  <c r="BG47"/>
  <c r="BG118"/>
  <c r="BG116"/>
  <c r="BG45"/>
  <c r="BG79"/>
  <c r="BG74"/>
  <c r="BG70"/>
  <c r="BG66"/>
  <c r="BG62"/>
  <c r="BG58"/>
  <c r="BG54"/>
  <c r="BG50"/>
  <c r="BG41"/>
  <c r="BG115"/>
  <c r="BG36"/>
  <c r="BG77"/>
  <c r="BG73"/>
  <c r="BG69"/>
  <c r="BG65"/>
  <c r="BG61"/>
  <c r="BG57"/>
  <c r="BG53"/>
  <c r="BG49"/>
  <c r="BG37"/>
  <c r="BG120"/>
  <c r="BG43"/>
  <c r="BG38"/>
  <c r="BG114"/>
  <c r="BF25"/>
  <c r="BG25"/>
  <c r="BG20"/>
  <c r="BF20"/>
  <c r="BG11"/>
  <c r="BF11"/>
  <c r="BF31"/>
  <c r="BG31"/>
  <c r="BF17"/>
  <c r="BG17"/>
  <c r="BF26"/>
  <c r="BG26"/>
  <c r="BG14"/>
  <c r="BF14"/>
  <c r="BF21"/>
  <c r="BG21"/>
  <c r="BG12"/>
  <c r="BF12"/>
  <c r="BG32"/>
  <c r="BF27"/>
  <c r="BG27"/>
  <c r="BF15"/>
  <c r="BG15"/>
  <c r="BG22"/>
  <c r="BG33"/>
  <c r="BF28"/>
  <c r="BG28"/>
  <c r="BF23"/>
  <c r="BG23"/>
  <c r="BF13"/>
  <c r="BG13"/>
  <c r="BG34"/>
  <c r="BF18"/>
  <c r="BG18"/>
  <c r="BF9"/>
  <c r="BG9"/>
  <c r="BG29"/>
  <c r="BF29"/>
  <c r="BF24"/>
  <c r="BG24"/>
  <c r="BG35"/>
  <c r="BG19"/>
  <c r="BF19"/>
  <c r="BF10"/>
  <c r="BG10"/>
  <c r="BG30"/>
  <c r="BF30"/>
  <c r="BF16"/>
  <c r="BG16"/>
  <c r="BE80"/>
  <c r="BF80" s="1"/>
  <c r="K81"/>
  <c r="AT81" s="1"/>
  <c r="AU81" s="1"/>
  <c r="AY81"/>
  <c r="BC8" s="1"/>
  <c r="D82"/>
  <c r="I51" l="1"/>
  <c r="N50"/>
  <c r="H51"/>
  <c r="BG80"/>
  <c r="BE81"/>
  <c r="BF81" s="1"/>
  <c r="K82"/>
  <c r="AT82" s="1"/>
  <c r="AU82" s="1"/>
  <c r="AY82"/>
  <c r="D83"/>
  <c r="I50" l="1"/>
  <c r="N49"/>
  <c r="H50"/>
  <c r="BG81"/>
  <c r="BE82"/>
  <c r="BF82" s="1"/>
  <c r="K83"/>
  <c r="AT83" s="1"/>
  <c r="AU83" s="1"/>
  <c r="AY83"/>
  <c r="D84"/>
  <c r="I49" l="1"/>
  <c r="N48"/>
  <c r="H49"/>
  <c r="BG82"/>
  <c r="BE83"/>
  <c r="BF83" s="1"/>
  <c r="K84"/>
  <c r="AT84" s="1"/>
  <c r="AU84" s="1"/>
  <c r="AY84"/>
  <c r="D85"/>
  <c r="I48" l="1"/>
  <c r="N47"/>
  <c r="H48"/>
  <c r="BG83"/>
  <c r="BE84"/>
  <c r="BF84" s="1"/>
  <c r="K85"/>
  <c r="AT85" s="1"/>
  <c r="AU85" s="1"/>
  <c r="AY85"/>
  <c r="D86"/>
  <c r="I47" l="1"/>
  <c r="N46"/>
  <c r="H47"/>
  <c r="BG84"/>
  <c r="BE85"/>
  <c r="BF85" s="1"/>
  <c r="K86"/>
  <c r="AT86" s="1"/>
  <c r="AU86" s="1"/>
  <c r="AY86"/>
  <c r="D87"/>
  <c r="I46" l="1"/>
  <c r="N45"/>
  <c r="H46"/>
  <c r="BG85"/>
  <c r="BE86"/>
  <c r="BF86" s="1"/>
  <c r="K87"/>
  <c r="AT87" s="1"/>
  <c r="AU87" s="1"/>
  <c r="AY87"/>
  <c r="D88"/>
  <c r="I45" l="1"/>
  <c r="N44"/>
  <c r="H45"/>
  <c r="BG86"/>
  <c r="BE87"/>
  <c r="BF87" s="1"/>
  <c r="K88"/>
  <c r="AT88" s="1"/>
  <c r="AU88" s="1"/>
  <c r="AY88"/>
  <c r="D89"/>
  <c r="I44" l="1"/>
  <c r="N43"/>
  <c r="H44"/>
  <c r="BG87"/>
  <c r="BE88"/>
  <c r="BF88" s="1"/>
  <c r="K89"/>
  <c r="AT89" s="1"/>
  <c r="AU89" s="1"/>
  <c r="AY89"/>
  <c r="D90"/>
  <c r="I43" l="1"/>
  <c r="N42"/>
  <c r="H43"/>
  <c r="BG88"/>
  <c r="BE89"/>
  <c r="BF89" s="1"/>
  <c r="K90"/>
  <c r="AT90" s="1"/>
  <c r="AU90" s="1"/>
  <c r="AY90"/>
  <c r="D91"/>
  <c r="I42" l="1"/>
  <c r="N41"/>
  <c r="H42"/>
  <c r="BG89"/>
  <c r="BE90"/>
  <c r="BF90" s="1"/>
  <c r="K91"/>
  <c r="AT91" s="1"/>
  <c r="AU91" s="1"/>
  <c r="AY91"/>
  <c r="D92"/>
  <c r="I41" l="1"/>
  <c r="N40"/>
  <c r="H41"/>
  <c r="BG90"/>
  <c r="BE91"/>
  <c r="BF91" s="1"/>
  <c r="K92"/>
  <c r="AT92" s="1"/>
  <c r="AU92" s="1"/>
  <c r="AY92"/>
  <c r="I40" l="1"/>
  <c r="N39"/>
  <c r="H40"/>
  <c r="BG91"/>
  <c r="BE92"/>
  <c r="BF92" s="1"/>
  <c r="K93"/>
  <c r="AT93" s="1"/>
  <c r="AU93" s="1"/>
  <c r="AY93"/>
  <c r="D94"/>
  <c r="I39" l="1"/>
  <c r="N38"/>
  <c r="H39"/>
  <c r="BG92"/>
  <c r="BE93"/>
  <c r="BF93" s="1"/>
  <c r="K94"/>
  <c r="AT94" s="1"/>
  <c r="AU94" s="1"/>
  <c r="AY94"/>
  <c r="D95"/>
  <c r="I38" l="1"/>
  <c r="N37"/>
  <c r="H38"/>
  <c r="BG93"/>
  <c r="BE94"/>
  <c r="BF94" s="1"/>
  <c r="K95"/>
  <c r="AT95" s="1"/>
  <c r="AU95" s="1"/>
  <c r="AY95"/>
  <c r="D96"/>
  <c r="I37" l="1"/>
  <c r="N36"/>
  <c r="H37"/>
  <c r="BG94"/>
  <c r="BE95"/>
  <c r="BF95" s="1"/>
  <c r="K96"/>
  <c r="AT96" s="1"/>
  <c r="AU96" s="1"/>
  <c r="AY96"/>
  <c r="D97"/>
  <c r="I36" l="1"/>
  <c r="N35"/>
  <c r="H36"/>
  <c r="Q36" s="1"/>
  <c r="BG95"/>
  <c r="BE96"/>
  <c r="BF96" s="1"/>
  <c r="K97"/>
  <c r="AT97" s="1"/>
  <c r="AU97" s="1"/>
  <c r="AY97"/>
  <c r="D98"/>
  <c r="I35" l="1"/>
  <c r="N34"/>
  <c r="H35"/>
  <c r="BG96"/>
  <c r="BE97"/>
  <c r="BF97" s="1"/>
  <c r="K98"/>
  <c r="AT98" s="1"/>
  <c r="AU98" s="1"/>
  <c r="AY98"/>
  <c r="BE98" s="1"/>
  <c r="BF98" s="1"/>
  <c r="D99"/>
  <c r="I34" l="1"/>
  <c r="N33"/>
  <c r="H34"/>
  <c r="BG97"/>
  <c r="BG98"/>
  <c r="BD8"/>
  <c r="K99"/>
  <c r="AT99" s="1"/>
  <c r="AU99" s="1"/>
  <c r="AY99"/>
  <c r="D100"/>
  <c r="I33" l="1"/>
  <c r="N32"/>
  <c r="H33"/>
  <c r="AX12"/>
  <c r="BD12" s="1"/>
  <c r="AX65"/>
  <c r="AX99"/>
  <c r="BD99" s="1"/>
  <c r="BE99"/>
  <c r="BF99" s="1"/>
  <c r="AX66"/>
  <c r="BC66" s="1"/>
  <c r="AX120"/>
  <c r="BC120" s="1"/>
  <c r="AX114"/>
  <c r="BC114" s="1"/>
  <c r="AX115"/>
  <c r="BC115" s="1"/>
  <c r="AX119"/>
  <c r="BC119" s="1"/>
  <c r="AX116"/>
  <c r="BC116" s="1"/>
  <c r="AX118"/>
  <c r="BC118" s="1"/>
  <c r="AX117"/>
  <c r="BC117" s="1"/>
  <c r="AX67"/>
  <c r="BC67" s="1"/>
  <c r="AX68"/>
  <c r="BC68" s="1"/>
  <c r="AX69"/>
  <c r="BC69" s="1"/>
  <c r="AX70"/>
  <c r="BC70" s="1"/>
  <c r="AX71"/>
  <c r="BC71" s="1"/>
  <c r="AX72"/>
  <c r="BC72" s="1"/>
  <c r="AX73"/>
  <c r="BC73" s="1"/>
  <c r="AX74"/>
  <c r="BC74" s="1"/>
  <c r="AX75"/>
  <c r="BC75" s="1"/>
  <c r="AX76"/>
  <c r="BC76" s="1"/>
  <c r="AX77"/>
  <c r="BC77" s="1"/>
  <c r="AX78"/>
  <c r="BC78" s="1"/>
  <c r="AX79"/>
  <c r="BC79" s="1"/>
  <c r="AX80"/>
  <c r="BC80" s="1"/>
  <c r="AX81"/>
  <c r="BC81" s="1"/>
  <c r="AX82"/>
  <c r="BC82" s="1"/>
  <c r="AX83"/>
  <c r="BC83" s="1"/>
  <c r="AX84"/>
  <c r="BC84" s="1"/>
  <c r="AX85"/>
  <c r="BC85" s="1"/>
  <c r="AX86"/>
  <c r="BC86" s="1"/>
  <c r="AX87"/>
  <c r="BC87" s="1"/>
  <c r="AX88"/>
  <c r="BC88" s="1"/>
  <c r="AX89"/>
  <c r="BC89" s="1"/>
  <c r="AX90"/>
  <c r="BC90" s="1"/>
  <c r="AX91"/>
  <c r="BC91" s="1"/>
  <c r="AX92"/>
  <c r="BC92" s="1"/>
  <c r="AX93"/>
  <c r="BC93" s="1"/>
  <c r="AX94"/>
  <c r="BC94" s="1"/>
  <c r="AX95"/>
  <c r="BC95" s="1"/>
  <c r="AX96"/>
  <c r="BC96" s="1"/>
  <c r="AX97"/>
  <c r="BC97" s="1"/>
  <c r="AX98"/>
  <c r="BC98" s="1"/>
  <c r="AX38"/>
  <c r="BC38" s="1"/>
  <c r="AX47"/>
  <c r="BC47" s="1"/>
  <c r="AX9"/>
  <c r="AX39"/>
  <c r="BC39" s="1"/>
  <c r="AX19"/>
  <c r="BC19" s="1"/>
  <c r="AX35"/>
  <c r="BC35" s="1"/>
  <c r="AX32"/>
  <c r="BC32" s="1"/>
  <c r="AX29"/>
  <c r="BC29" s="1"/>
  <c r="AX14"/>
  <c r="BC14" s="1"/>
  <c r="AX26"/>
  <c r="BC26" s="1"/>
  <c r="AX41"/>
  <c r="BC41" s="1"/>
  <c r="AX45"/>
  <c r="BC45" s="1"/>
  <c r="AX49"/>
  <c r="BC49" s="1"/>
  <c r="AX53"/>
  <c r="BC53" s="1"/>
  <c r="AX57"/>
  <c r="BC57" s="1"/>
  <c r="AX61"/>
  <c r="BC61" s="1"/>
  <c r="AX23"/>
  <c r="BC23" s="1"/>
  <c r="AX11"/>
  <c r="BC11" s="1"/>
  <c r="AX20"/>
  <c r="BC20" s="1"/>
  <c r="AX36"/>
  <c r="BC36" s="1"/>
  <c r="AX33"/>
  <c r="BC33" s="1"/>
  <c r="AX16"/>
  <c r="BC16" s="1"/>
  <c r="AX30"/>
  <c r="BC30" s="1"/>
  <c r="AX50"/>
  <c r="BC50" s="1"/>
  <c r="AX54"/>
  <c r="BC54" s="1"/>
  <c r="AX58"/>
  <c r="BC58" s="1"/>
  <c r="AX62"/>
  <c r="BC62" s="1"/>
  <c r="AX15"/>
  <c r="BC15" s="1"/>
  <c r="AX27"/>
  <c r="BC27" s="1"/>
  <c r="AX24"/>
  <c r="BC24" s="1"/>
  <c r="AX10"/>
  <c r="BC10" s="1"/>
  <c r="AX21"/>
  <c r="BC21" s="1"/>
  <c r="AX37"/>
  <c r="BC37" s="1"/>
  <c r="AX18"/>
  <c r="BC18" s="1"/>
  <c r="AX34"/>
  <c r="BC34" s="1"/>
  <c r="AX43"/>
  <c r="BC43" s="1"/>
  <c r="AX51"/>
  <c r="BC51" s="1"/>
  <c r="AX55"/>
  <c r="BC55" s="1"/>
  <c r="AX59"/>
  <c r="BC59" s="1"/>
  <c r="AX63"/>
  <c r="BC63" s="1"/>
  <c r="AX17"/>
  <c r="BC17" s="1"/>
  <c r="AX31"/>
  <c r="BC31" s="1"/>
  <c r="AX28"/>
  <c r="BC28" s="1"/>
  <c r="AX25"/>
  <c r="BC25" s="1"/>
  <c r="AX13"/>
  <c r="BC13" s="1"/>
  <c r="AX22"/>
  <c r="BC22" s="1"/>
  <c r="AX40"/>
  <c r="BC40" s="1"/>
  <c r="AX52"/>
  <c r="BC52" s="1"/>
  <c r="AX56"/>
  <c r="BC56" s="1"/>
  <c r="AX60"/>
  <c r="BC60" s="1"/>
  <c r="AX64"/>
  <c r="BC64" s="1"/>
  <c r="K100"/>
  <c r="AT100" s="1"/>
  <c r="AU100" s="1"/>
  <c r="AY100"/>
  <c r="D101"/>
  <c r="BC65" l="1"/>
  <c r="BD65"/>
  <c r="I32"/>
  <c r="N31"/>
  <c r="H32"/>
  <c r="BC9"/>
  <c r="BC99"/>
  <c r="BA12"/>
  <c r="BC12"/>
  <c r="BA99"/>
  <c r="BB99"/>
  <c r="AZ12"/>
  <c r="BB12"/>
  <c r="BA65"/>
  <c r="BB65"/>
  <c r="AZ65"/>
  <c r="BA60"/>
  <c r="BB60"/>
  <c r="BA25"/>
  <c r="BB25"/>
  <c r="BA63"/>
  <c r="BB63"/>
  <c r="BA43"/>
  <c r="BB43"/>
  <c r="BA21"/>
  <c r="BB21"/>
  <c r="BA15"/>
  <c r="BB15"/>
  <c r="BA50"/>
  <c r="BB50"/>
  <c r="BA16"/>
  <c r="BB16"/>
  <c r="BA11"/>
  <c r="BB11"/>
  <c r="BA53"/>
  <c r="BB53"/>
  <c r="BA26"/>
  <c r="BB26"/>
  <c r="BA35"/>
  <c r="BB35"/>
  <c r="BA47"/>
  <c r="BB47"/>
  <c r="BA96"/>
  <c r="BB96"/>
  <c r="BA92"/>
  <c r="BB92"/>
  <c r="BA88"/>
  <c r="BB88"/>
  <c r="BA84"/>
  <c r="BB84"/>
  <c r="BA80"/>
  <c r="BB80"/>
  <c r="BA76"/>
  <c r="BB76"/>
  <c r="BA72"/>
  <c r="BB72"/>
  <c r="BA68"/>
  <c r="BB68"/>
  <c r="BA116"/>
  <c r="BB116"/>
  <c r="BA120"/>
  <c r="BB120"/>
  <c r="BA56"/>
  <c r="BB56"/>
  <c r="BA40"/>
  <c r="BB40"/>
  <c r="BA28"/>
  <c r="BB28"/>
  <c r="BA59"/>
  <c r="BB59"/>
  <c r="BA34"/>
  <c r="BB34"/>
  <c r="BA10"/>
  <c r="BB10"/>
  <c r="BA62"/>
  <c r="BB62"/>
  <c r="BA33"/>
  <c r="BB33"/>
  <c r="BA23"/>
  <c r="BB23"/>
  <c r="BA49"/>
  <c r="BB49"/>
  <c r="BA14"/>
  <c r="BB14"/>
  <c r="BA19"/>
  <c r="BB19"/>
  <c r="BA38"/>
  <c r="BB38"/>
  <c r="BA95"/>
  <c r="BB95"/>
  <c r="BA91"/>
  <c r="BB91"/>
  <c r="BA87"/>
  <c r="BB87"/>
  <c r="BA83"/>
  <c r="BB83"/>
  <c r="BA79"/>
  <c r="BB79"/>
  <c r="BA75"/>
  <c r="BB75"/>
  <c r="BA71"/>
  <c r="BB71"/>
  <c r="BA67"/>
  <c r="BB67"/>
  <c r="BA119"/>
  <c r="BB119"/>
  <c r="BA66"/>
  <c r="BB66"/>
  <c r="BA52"/>
  <c r="BB52"/>
  <c r="BA31"/>
  <c r="BB31"/>
  <c r="BA55"/>
  <c r="BB55"/>
  <c r="BA18"/>
  <c r="BB18"/>
  <c r="BA24"/>
  <c r="BB24"/>
  <c r="BA58"/>
  <c r="BB58"/>
  <c r="BA36"/>
  <c r="BB36"/>
  <c r="BA61"/>
  <c r="BB61"/>
  <c r="BA45"/>
  <c r="BB45"/>
  <c r="BA29"/>
  <c r="BB29"/>
  <c r="BA39"/>
  <c r="BB39"/>
  <c r="BA98"/>
  <c r="BB98"/>
  <c r="BA94"/>
  <c r="BB94"/>
  <c r="BA90"/>
  <c r="BB90"/>
  <c r="BA86"/>
  <c r="BB86"/>
  <c r="BA82"/>
  <c r="BB82"/>
  <c r="BA78"/>
  <c r="BB78"/>
  <c r="BA74"/>
  <c r="BB74"/>
  <c r="BA70"/>
  <c r="BB70"/>
  <c r="BA117"/>
  <c r="BB117"/>
  <c r="BA115"/>
  <c r="BB115"/>
  <c r="BA22"/>
  <c r="BB22"/>
  <c r="BA64"/>
  <c r="BB64"/>
  <c r="BA13"/>
  <c r="BB13"/>
  <c r="BA17"/>
  <c r="BB17"/>
  <c r="BA51"/>
  <c r="BB51"/>
  <c r="BA37"/>
  <c r="BB37"/>
  <c r="BA27"/>
  <c r="BB27"/>
  <c r="BA54"/>
  <c r="BB54"/>
  <c r="BA30"/>
  <c r="BB30"/>
  <c r="BA20"/>
  <c r="BB20"/>
  <c r="BA57"/>
  <c r="BB57"/>
  <c r="BA41"/>
  <c r="BB41"/>
  <c r="BA32"/>
  <c r="BB32"/>
  <c r="BA9"/>
  <c r="BB9"/>
  <c r="BA97"/>
  <c r="BB97"/>
  <c r="BA93"/>
  <c r="BB93"/>
  <c r="BA89"/>
  <c r="BB89"/>
  <c r="BA85"/>
  <c r="BB85"/>
  <c r="BA81"/>
  <c r="BB81"/>
  <c r="BA77"/>
  <c r="BB77"/>
  <c r="BA73"/>
  <c r="BB73"/>
  <c r="BA69"/>
  <c r="BB69"/>
  <c r="BA118"/>
  <c r="BB118"/>
  <c r="BA114"/>
  <c r="BB114"/>
  <c r="AZ99"/>
  <c r="BD64"/>
  <c r="AZ64"/>
  <c r="BD13"/>
  <c r="AZ13"/>
  <c r="BD60"/>
  <c r="AZ60"/>
  <c r="BD25"/>
  <c r="AZ25"/>
  <c r="BD63"/>
  <c r="AZ63"/>
  <c r="BD43"/>
  <c r="AZ43"/>
  <c r="BD21"/>
  <c r="AZ21"/>
  <c r="BD15"/>
  <c r="AZ15"/>
  <c r="BD50"/>
  <c r="AZ50"/>
  <c r="BD16"/>
  <c r="AZ16"/>
  <c r="BD11"/>
  <c r="AZ11"/>
  <c r="BD53"/>
  <c r="AZ53"/>
  <c r="BD26"/>
  <c r="AZ26"/>
  <c r="BD35"/>
  <c r="AZ35"/>
  <c r="BD47"/>
  <c r="AZ47"/>
  <c r="BD96"/>
  <c r="AZ96"/>
  <c r="BD92"/>
  <c r="AZ92"/>
  <c r="BD88"/>
  <c r="AZ88"/>
  <c r="BD84"/>
  <c r="AZ84"/>
  <c r="BD80"/>
  <c r="AZ80"/>
  <c r="BD76"/>
  <c r="AZ76"/>
  <c r="BD72"/>
  <c r="AZ72"/>
  <c r="BD68"/>
  <c r="AZ68"/>
  <c r="BD116"/>
  <c r="AZ116"/>
  <c r="BD120"/>
  <c r="AZ120"/>
  <c r="BD56"/>
  <c r="AZ56"/>
  <c r="BD40"/>
  <c r="AZ40"/>
  <c r="BD59"/>
  <c r="AZ59"/>
  <c r="BD34"/>
  <c r="AZ34"/>
  <c r="BD10"/>
  <c r="AZ10"/>
  <c r="BD62"/>
  <c r="AZ62"/>
  <c r="BD33"/>
  <c r="AZ33"/>
  <c r="BD23"/>
  <c r="AZ23"/>
  <c r="BD49"/>
  <c r="AZ49"/>
  <c r="BD14"/>
  <c r="AZ14"/>
  <c r="BD19"/>
  <c r="AZ19"/>
  <c r="BD38"/>
  <c r="AZ38"/>
  <c r="BD95"/>
  <c r="AZ95"/>
  <c r="BD91"/>
  <c r="AZ91"/>
  <c r="BD87"/>
  <c r="AZ87"/>
  <c r="BD83"/>
  <c r="AZ83"/>
  <c r="BD79"/>
  <c r="AZ79"/>
  <c r="BD75"/>
  <c r="AZ75"/>
  <c r="BD71"/>
  <c r="AZ71"/>
  <c r="BD67"/>
  <c r="AZ67"/>
  <c r="BD119"/>
  <c r="AZ119"/>
  <c r="BD66"/>
  <c r="AZ66"/>
  <c r="BD28"/>
  <c r="AZ28"/>
  <c r="BD52"/>
  <c r="AZ52"/>
  <c r="BD22"/>
  <c r="AZ22"/>
  <c r="BD31"/>
  <c r="AZ31"/>
  <c r="BD55"/>
  <c r="AZ55"/>
  <c r="BD18"/>
  <c r="AZ18"/>
  <c r="BD24"/>
  <c r="AZ24"/>
  <c r="BD58"/>
  <c r="AZ58"/>
  <c r="BD36"/>
  <c r="AZ36"/>
  <c r="BD61"/>
  <c r="AZ61"/>
  <c r="BD45"/>
  <c r="AZ45"/>
  <c r="BD29"/>
  <c r="AZ29"/>
  <c r="BD39"/>
  <c r="AZ39"/>
  <c r="BD98"/>
  <c r="AZ98"/>
  <c r="BD94"/>
  <c r="AZ94"/>
  <c r="BD90"/>
  <c r="AZ90"/>
  <c r="BD86"/>
  <c r="AZ86"/>
  <c r="BD82"/>
  <c r="AZ82"/>
  <c r="BD78"/>
  <c r="AZ78"/>
  <c r="BD74"/>
  <c r="AZ74"/>
  <c r="BD70"/>
  <c r="AZ70"/>
  <c r="BD117"/>
  <c r="AZ117"/>
  <c r="BD115"/>
  <c r="AZ115"/>
  <c r="BD17"/>
  <c r="AZ17"/>
  <c r="BD51"/>
  <c r="AZ51"/>
  <c r="BD37"/>
  <c r="AZ37"/>
  <c r="BD27"/>
  <c r="AZ27"/>
  <c r="BD54"/>
  <c r="AZ54"/>
  <c r="BD30"/>
  <c r="AZ30"/>
  <c r="BD20"/>
  <c r="AZ20"/>
  <c r="BD57"/>
  <c r="AZ57"/>
  <c r="BD41"/>
  <c r="AZ41"/>
  <c r="BD32"/>
  <c r="AZ32"/>
  <c r="BD9"/>
  <c r="AZ9"/>
  <c r="BD97"/>
  <c r="AZ97"/>
  <c r="BD93"/>
  <c r="AZ93"/>
  <c r="BD89"/>
  <c r="AZ89"/>
  <c r="BD85"/>
  <c r="AZ85"/>
  <c r="BD81"/>
  <c r="AZ81"/>
  <c r="BD77"/>
  <c r="AZ77"/>
  <c r="BD73"/>
  <c r="AZ73"/>
  <c r="BD69"/>
  <c r="AZ69"/>
  <c r="BD118"/>
  <c r="AZ118"/>
  <c r="BD114"/>
  <c r="AZ114"/>
  <c r="BG99"/>
  <c r="AX100"/>
  <c r="BD100" s="1"/>
  <c r="BE100"/>
  <c r="BF100" s="1"/>
  <c r="K101"/>
  <c r="AT101" s="1"/>
  <c r="AU101" s="1"/>
  <c r="AY101"/>
  <c r="D102"/>
  <c r="I31" l="1"/>
  <c r="N30"/>
  <c r="H31"/>
  <c r="BC100"/>
  <c r="BB100"/>
  <c r="BA100"/>
  <c r="AZ100"/>
  <c r="BG100"/>
  <c r="AX101"/>
  <c r="BD101" s="1"/>
  <c r="BE101"/>
  <c r="BF101" s="1"/>
  <c r="K102"/>
  <c r="AT102" s="1"/>
  <c r="AU102" s="1"/>
  <c r="AY102"/>
  <c r="D103"/>
  <c r="I30" l="1"/>
  <c r="N29"/>
  <c r="H30"/>
  <c r="Q30" s="1"/>
  <c r="BC101"/>
  <c r="BB101"/>
  <c r="BA101"/>
  <c r="AZ101"/>
  <c r="BG101"/>
  <c r="AX102"/>
  <c r="BD102" s="1"/>
  <c r="BE102"/>
  <c r="BF102" s="1"/>
  <c r="K103"/>
  <c r="AT103" s="1"/>
  <c r="AU103" s="1"/>
  <c r="AY103"/>
  <c r="D104"/>
  <c r="I29" l="1"/>
  <c r="N28"/>
  <c r="H29"/>
  <c r="BC102"/>
  <c r="BB102"/>
  <c r="BA102"/>
  <c r="AZ102"/>
  <c r="BG102"/>
  <c r="AX103"/>
  <c r="BD103" s="1"/>
  <c r="BE103"/>
  <c r="BF103" s="1"/>
  <c r="K104"/>
  <c r="AT104" s="1"/>
  <c r="AU104" s="1"/>
  <c r="AY104"/>
  <c r="D105"/>
  <c r="I28" l="1"/>
  <c r="N27"/>
  <c r="H28"/>
  <c r="BC103"/>
  <c r="BB103"/>
  <c r="BA103"/>
  <c r="AZ103"/>
  <c r="BG103"/>
  <c r="AX104"/>
  <c r="BD104" s="1"/>
  <c r="BE104"/>
  <c r="BF104" s="1"/>
  <c r="K105"/>
  <c r="AT105" s="1"/>
  <c r="AU105" s="1"/>
  <c r="AY105"/>
  <c r="D106"/>
  <c r="Q28" l="1"/>
  <c r="I27"/>
  <c r="N26"/>
  <c r="H27"/>
  <c r="BC104"/>
  <c r="BB104"/>
  <c r="BA104"/>
  <c r="AZ104"/>
  <c r="BG104"/>
  <c r="AX105"/>
  <c r="BD105" s="1"/>
  <c r="BE105"/>
  <c r="BF105" s="1"/>
  <c r="K106"/>
  <c r="AT106" s="1"/>
  <c r="AU106" s="1"/>
  <c r="AY106"/>
  <c r="D107"/>
  <c r="I26" l="1"/>
  <c r="N25"/>
  <c r="H26"/>
  <c r="BC105"/>
  <c r="BB105"/>
  <c r="BA105"/>
  <c r="AZ105"/>
  <c r="BG105"/>
  <c r="AX106"/>
  <c r="BD106" s="1"/>
  <c r="BE106"/>
  <c r="BF106" s="1"/>
  <c r="K107"/>
  <c r="AT107" s="1"/>
  <c r="AU107" s="1"/>
  <c r="AY107"/>
  <c r="D108"/>
  <c r="I25" l="1"/>
  <c r="N24"/>
  <c r="H25"/>
  <c r="BC106"/>
  <c r="BB106"/>
  <c r="BA106"/>
  <c r="AZ106"/>
  <c r="BG106"/>
  <c r="AX107"/>
  <c r="BD107" s="1"/>
  <c r="BE107"/>
  <c r="BF107" s="1"/>
  <c r="K108"/>
  <c r="AT108" s="1"/>
  <c r="AU108" s="1"/>
  <c r="AY108"/>
  <c r="D109"/>
  <c r="I24" l="1"/>
  <c r="N23"/>
  <c r="H24"/>
  <c r="BC107"/>
  <c r="BB107"/>
  <c r="BA107"/>
  <c r="AZ107"/>
  <c r="BG107"/>
  <c r="AX108"/>
  <c r="BD108" s="1"/>
  <c r="BE108"/>
  <c r="BF108" s="1"/>
  <c r="K109"/>
  <c r="AT109" s="1"/>
  <c r="AU109" s="1"/>
  <c r="AY109"/>
  <c r="D110"/>
  <c r="I23" l="1"/>
  <c r="N22"/>
  <c r="H23"/>
  <c r="BC108"/>
  <c r="BB108"/>
  <c r="BA108"/>
  <c r="AZ108"/>
  <c r="BG108"/>
  <c r="AX109"/>
  <c r="BD109" s="1"/>
  <c r="BE109"/>
  <c r="BF109" s="1"/>
  <c r="K110"/>
  <c r="AT110" s="1"/>
  <c r="AU110" s="1"/>
  <c r="AY110"/>
  <c r="D111"/>
  <c r="H22" l="1"/>
  <c r="I22"/>
  <c r="N21"/>
  <c r="BC109"/>
  <c r="BB109"/>
  <c r="BA109"/>
  <c r="AZ109"/>
  <c r="BG109"/>
  <c r="AX110"/>
  <c r="BD110" s="1"/>
  <c r="BE110"/>
  <c r="BF110" s="1"/>
  <c r="K111"/>
  <c r="AT111" s="1"/>
  <c r="AU111" s="1"/>
  <c r="AY111"/>
  <c r="D112"/>
  <c r="I21" l="1"/>
  <c r="N20"/>
  <c r="H21"/>
  <c r="BC110"/>
  <c r="BB110"/>
  <c r="BA110"/>
  <c r="AZ110"/>
  <c r="BG110"/>
  <c r="AX111"/>
  <c r="BD111" s="1"/>
  <c r="BE111"/>
  <c r="BF111" s="1"/>
  <c r="K112"/>
  <c r="AT112" s="1"/>
  <c r="AU112" s="1"/>
  <c r="AY112"/>
  <c r="D113"/>
  <c r="Q21" l="1"/>
  <c r="I20"/>
  <c r="N19"/>
  <c r="H20"/>
  <c r="BC111"/>
  <c r="BB111"/>
  <c r="BA111"/>
  <c r="AZ111"/>
  <c r="BG111"/>
  <c r="AX112"/>
  <c r="BD112" s="1"/>
  <c r="BE112"/>
  <c r="BF112" s="1"/>
  <c r="K113"/>
  <c r="AT113" s="1"/>
  <c r="AU113" s="1"/>
  <c r="AY113"/>
  <c r="F9"/>
  <c r="I19" l="1"/>
  <c r="N18"/>
  <c r="H19"/>
  <c r="BC112"/>
  <c r="BB112"/>
  <c r="BA112"/>
  <c r="AZ112"/>
  <c r="BG112"/>
  <c r="AX113"/>
  <c r="BD113" s="1"/>
  <c r="BE113"/>
  <c r="BF113" s="1"/>
  <c r="F10"/>
  <c r="I18" l="1"/>
  <c r="N17"/>
  <c r="H18"/>
  <c r="BC113"/>
  <c r="F11"/>
  <c r="BB113"/>
  <c r="BA113"/>
  <c r="AZ113"/>
  <c r="BG113"/>
  <c r="I17" l="1"/>
  <c r="N16"/>
  <c r="H17"/>
  <c r="F12"/>
  <c r="I16" l="1"/>
  <c r="N15"/>
  <c r="H16"/>
  <c r="F13"/>
  <c r="I15" l="1"/>
  <c r="N14"/>
  <c r="H15"/>
  <c r="F14"/>
  <c r="I14" l="1"/>
  <c r="N13"/>
  <c r="H14"/>
  <c r="F15"/>
  <c r="Y111"/>
  <c r="U111"/>
  <c r="Y109"/>
  <c r="U109"/>
  <c r="U110"/>
  <c r="Y110"/>
  <c r="Q14" l="1"/>
  <c r="I13"/>
  <c r="N12"/>
  <c r="H13"/>
  <c r="F16"/>
  <c r="I12" l="1"/>
  <c r="N11"/>
  <c r="H12"/>
  <c r="F17"/>
  <c r="I11" l="1"/>
  <c r="N10"/>
  <c r="N9" s="1"/>
  <c r="H11"/>
  <c r="F18"/>
  <c r="F43" i="4" l="1"/>
  <c r="I10" i="3"/>
  <c r="H10"/>
  <c r="F19"/>
  <c r="I9" l="1"/>
  <c r="H9"/>
  <c r="F20"/>
  <c r="F44" i="4" l="1"/>
  <c r="R9" i="3"/>
  <c r="R10"/>
  <c r="C44" i="4"/>
  <c r="Q9" i="3"/>
  <c r="F21"/>
  <c r="Q10" l="1"/>
  <c r="AI9"/>
  <c r="R11"/>
  <c r="Q11"/>
  <c r="Q18"/>
  <c r="Q23"/>
  <c r="F22"/>
  <c r="Q12" l="1"/>
  <c r="Q13" s="1"/>
  <c r="AI10"/>
  <c r="R12"/>
  <c r="Q20"/>
  <c r="Q32"/>
  <c r="F23"/>
  <c r="Q15" l="1"/>
  <c r="Q16"/>
  <c r="Q22"/>
  <c r="Q17"/>
  <c r="AI11"/>
  <c r="Q26"/>
  <c r="R13"/>
  <c r="Q27"/>
  <c r="F24"/>
  <c r="Q19" l="1"/>
  <c r="Q24" s="1"/>
  <c r="Q25" s="1"/>
  <c r="R14"/>
  <c r="AI12"/>
  <c r="R15"/>
  <c r="R16" s="1"/>
  <c r="R17" s="1"/>
  <c r="R18" s="1"/>
  <c r="Q29"/>
  <c r="F25"/>
  <c r="R19" l="1"/>
  <c r="AI13"/>
  <c r="Q31"/>
  <c r="R20"/>
  <c r="R21" s="1"/>
  <c r="R22" s="1"/>
  <c r="R23" s="1"/>
  <c r="R24" s="1"/>
  <c r="R25" s="1"/>
  <c r="R26" s="1"/>
  <c r="R27" s="1"/>
  <c r="F26"/>
  <c r="AI14" l="1"/>
  <c r="Q33"/>
  <c r="Q34" s="1"/>
  <c r="R28"/>
  <c r="R29" s="1"/>
  <c r="R30" s="1"/>
  <c r="R31" s="1"/>
  <c r="F27"/>
  <c r="AI15" l="1"/>
  <c r="Q35"/>
  <c r="Q37"/>
  <c r="R32"/>
  <c r="F28"/>
  <c r="AI16" l="1"/>
  <c r="Q38"/>
  <c r="Q39" s="1"/>
  <c r="Q40" s="1"/>
  <c r="Q41" s="1"/>
  <c r="Q42" s="1"/>
  <c r="Q43" s="1"/>
  <c r="Q44" s="1"/>
  <c r="Q45" s="1"/>
  <c r="Q46" s="1"/>
  <c r="Q47" s="1"/>
  <c r="Q48" s="1"/>
  <c r="Q49" s="1"/>
  <c r="Q50" s="1"/>
  <c r="Q51" s="1"/>
  <c r="Q52" s="1"/>
  <c r="Q53" s="1"/>
  <c r="Q54" s="1"/>
  <c r="Q55" s="1"/>
  <c r="Q56" s="1"/>
  <c r="Q57" s="1"/>
  <c r="Q58" s="1"/>
  <c r="Q59" s="1"/>
  <c r="Q60" s="1"/>
  <c r="Q61" s="1"/>
  <c r="Q62" s="1"/>
  <c r="Q63" s="1"/>
  <c r="Q64" s="1"/>
  <c r="Q65" s="1"/>
  <c r="Q66" s="1"/>
  <c r="Q67" s="1"/>
  <c r="Q68" s="1"/>
  <c r="Q69" s="1"/>
  <c r="Q70" s="1"/>
  <c r="Q71" s="1"/>
  <c r="Q72" s="1"/>
  <c r="Q73" s="1"/>
  <c r="Q74" s="1"/>
  <c r="Q75" s="1"/>
  <c r="Q76" s="1"/>
  <c r="Q77" s="1"/>
  <c r="Q78" s="1"/>
  <c r="Q79" s="1"/>
  <c r="Q80" s="1"/>
  <c r="Q81" s="1"/>
  <c r="Q82" s="1"/>
  <c r="Q83" s="1"/>
  <c r="Q84" s="1"/>
  <c r="Q85" s="1"/>
  <c r="Q86" s="1"/>
  <c r="Q87" s="1"/>
  <c r="Q88" s="1"/>
  <c r="Q89" s="1"/>
  <c r="Q90" s="1"/>
  <c r="Q91" s="1"/>
  <c r="Q92" s="1"/>
  <c r="Q93" s="1"/>
  <c r="Q94" s="1"/>
  <c r="Q95" s="1"/>
  <c r="Q96" s="1"/>
  <c r="Q97" s="1"/>
  <c r="Q98" s="1"/>
  <c r="Q99" s="1"/>
  <c r="Q100" s="1"/>
  <c r="Q101" s="1"/>
  <c r="Q102" s="1"/>
  <c r="Q103" s="1"/>
  <c r="Q104" s="1"/>
  <c r="Q105" s="1"/>
  <c r="Q106" s="1"/>
  <c r="Q107" s="1"/>
  <c r="Q108" s="1"/>
  <c r="Q109" s="1"/>
  <c r="Q110" s="1"/>
  <c r="Q111" s="1"/>
  <c r="Q112" s="1"/>
  <c r="Q113" s="1"/>
  <c r="Q114" s="1"/>
  <c r="Q115" s="1"/>
  <c r="Q116" s="1"/>
  <c r="Q117" s="1"/>
  <c r="Q118" s="1"/>
  <c r="Q119" s="1"/>
  <c r="Q120" s="1"/>
  <c r="R33"/>
  <c r="R34" s="1"/>
  <c r="F29"/>
  <c r="AI17" l="1"/>
  <c r="R35"/>
  <c r="R36" s="1"/>
  <c r="R37" s="1"/>
  <c r="F30"/>
  <c r="R38" l="1"/>
  <c r="R39" s="1"/>
  <c r="R40" s="1"/>
  <c r="R41" s="1"/>
  <c r="R42" s="1"/>
  <c r="R43" s="1"/>
  <c r="R44" s="1"/>
  <c r="R45" s="1"/>
  <c r="R46" s="1"/>
  <c r="R47" s="1"/>
  <c r="R48" s="1"/>
  <c r="R49" s="1"/>
  <c r="R50" s="1"/>
  <c r="R51" s="1"/>
  <c r="R52" s="1"/>
  <c r="R53" s="1"/>
  <c r="R54" s="1"/>
  <c r="R55" s="1"/>
  <c r="R56" s="1"/>
  <c r="R57" s="1"/>
  <c r="R58" s="1"/>
  <c r="R59" s="1"/>
  <c r="R60" s="1"/>
  <c r="R61" s="1"/>
  <c r="R68"/>
  <c r="AI18"/>
  <c r="F31"/>
  <c r="R65" l="1"/>
  <c r="R66" s="1"/>
  <c r="R69" s="1"/>
  <c r="R63"/>
  <c r="R76"/>
  <c r="R79"/>
  <c r="AI19"/>
  <c r="F32"/>
  <c r="R84" l="1"/>
  <c r="R85" s="1"/>
  <c r="R86" s="1"/>
  <c r="AI20"/>
  <c r="F33"/>
  <c r="AI21" l="1"/>
  <c r="F34"/>
  <c r="AI22" l="1"/>
  <c r="F35"/>
  <c r="AI23" l="1"/>
  <c r="F36"/>
  <c r="AI24" l="1"/>
  <c r="F37"/>
  <c r="AI25" l="1"/>
  <c r="F38"/>
  <c r="AI26" l="1"/>
  <c r="F39"/>
  <c r="AI27" l="1"/>
  <c r="F40"/>
  <c r="AI28" l="1"/>
  <c r="F41"/>
  <c r="AI29" l="1"/>
  <c r="F42"/>
  <c r="AI30" l="1"/>
  <c r="F43"/>
  <c r="AI31" l="1"/>
  <c r="F44"/>
  <c r="AI32" l="1"/>
  <c r="F45"/>
  <c r="AI33" l="1"/>
  <c r="F46"/>
  <c r="AI34" l="1"/>
  <c r="F47"/>
  <c r="AI35" l="1"/>
  <c r="F48"/>
  <c r="AI36" l="1"/>
  <c r="F49"/>
  <c r="AI37" l="1"/>
  <c r="F50"/>
  <c r="AI38" l="1"/>
  <c r="F51"/>
  <c r="AI39" l="1"/>
  <c r="F52"/>
  <c r="AI40" l="1"/>
  <c r="F53"/>
  <c r="AI41" l="1"/>
  <c r="F54"/>
  <c r="AI42" l="1"/>
  <c r="F55"/>
  <c r="AI43" l="1"/>
  <c r="F56"/>
  <c r="AI44" l="1"/>
  <c r="F57"/>
  <c r="AI45" l="1"/>
  <c r="F58"/>
  <c r="AI46" l="1"/>
  <c r="F59"/>
  <c r="AI47" l="1"/>
  <c r="F60"/>
  <c r="AI48" l="1"/>
  <c r="F61"/>
  <c r="AI49" l="1"/>
  <c r="F62"/>
  <c r="AI50" l="1"/>
  <c r="F63"/>
  <c r="AI51" l="1"/>
  <c r="F64"/>
  <c r="AI52" l="1"/>
  <c r="F65"/>
  <c r="AI53" l="1"/>
  <c r="F66"/>
  <c r="AI54" l="1"/>
  <c r="F67"/>
  <c r="AI55" l="1"/>
  <c r="F68"/>
  <c r="AI56" l="1"/>
  <c r="F69"/>
  <c r="AI57" l="1"/>
  <c r="F70"/>
  <c r="AI58" l="1"/>
  <c r="F71"/>
  <c r="AI59" l="1"/>
  <c r="F72"/>
  <c r="AI60" l="1"/>
  <c r="F73"/>
  <c r="AI61" l="1"/>
  <c r="F74"/>
  <c r="AI62" l="1"/>
  <c r="F75"/>
  <c r="AI63" l="1"/>
  <c r="F76"/>
  <c r="AI64" l="1"/>
  <c r="F77"/>
  <c r="AI65" l="1"/>
  <c r="F78"/>
  <c r="AI66" l="1"/>
  <c r="F79"/>
  <c r="AI67" l="1"/>
  <c r="F80"/>
  <c r="AI68" l="1"/>
  <c r="F81"/>
  <c r="AI69" l="1"/>
  <c r="F82"/>
  <c r="AI70" l="1"/>
  <c r="F83"/>
  <c r="AI71" l="1"/>
  <c r="F84"/>
  <c r="AI72" l="1"/>
  <c r="F85"/>
  <c r="AI73" l="1"/>
  <c r="F86"/>
  <c r="AI74" l="1"/>
  <c r="F87"/>
  <c r="AI75" l="1"/>
  <c r="F88"/>
  <c r="AI76" l="1"/>
  <c r="F89"/>
  <c r="AI77" l="1"/>
  <c r="F90"/>
  <c r="AI78" l="1"/>
  <c r="F91"/>
  <c r="AI79" l="1"/>
  <c r="F92"/>
  <c r="AI80" l="1"/>
  <c r="F93"/>
  <c r="AI81" l="1"/>
  <c r="F94"/>
  <c r="AI82" l="1"/>
  <c r="F95"/>
  <c r="AI83" l="1"/>
  <c r="F96"/>
  <c r="AI84" l="1"/>
  <c r="F97"/>
  <c r="AI85" l="1"/>
  <c r="F98"/>
  <c r="AI86" l="1"/>
  <c r="F99"/>
  <c r="AI87" l="1"/>
  <c r="F100"/>
  <c r="AI88" l="1"/>
  <c r="F101"/>
  <c r="AI89" l="1"/>
  <c r="F102"/>
  <c r="AI90" l="1"/>
  <c r="F103"/>
  <c r="AI91" l="1"/>
  <c r="F104"/>
  <c r="AI92" l="1"/>
  <c r="F105"/>
  <c r="AI93" l="1"/>
  <c r="F106"/>
  <c r="AI94" l="1"/>
  <c r="F107"/>
  <c r="AI95" l="1"/>
  <c r="U100"/>
  <c r="Y100"/>
  <c r="Y95"/>
  <c r="U95"/>
  <c r="U102"/>
  <c r="Y102"/>
  <c r="Y96"/>
  <c r="U96"/>
  <c r="Y99"/>
  <c r="U99"/>
  <c r="Y101"/>
  <c r="U101"/>
  <c r="U105"/>
  <c r="Y105"/>
  <c r="Y98"/>
  <c r="U98"/>
  <c r="U104"/>
  <c r="Y104"/>
  <c r="U106"/>
  <c r="Y106"/>
  <c r="U93"/>
  <c r="Y93"/>
  <c r="U94"/>
  <c r="Y94"/>
  <c r="Y103"/>
  <c r="U103"/>
  <c r="Y97"/>
  <c r="U97"/>
  <c r="Y107"/>
  <c r="U107"/>
  <c r="Y108"/>
  <c r="U108"/>
  <c r="U92"/>
  <c r="Y92"/>
  <c r="U91"/>
  <c r="Y91"/>
  <c r="Y90"/>
  <c r="U90"/>
  <c r="Y89"/>
  <c r="U89"/>
  <c r="U88"/>
  <c r="Y88"/>
  <c r="Y87"/>
  <c r="U87"/>
  <c r="U86"/>
  <c r="Y86"/>
  <c r="U85"/>
  <c r="Y85"/>
  <c r="Y84"/>
  <c r="U84"/>
  <c r="Y83"/>
  <c r="U83"/>
  <c r="U82"/>
  <c r="Y82"/>
  <c r="Y81"/>
  <c r="U81"/>
  <c r="Y80"/>
  <c r="U80"/>
  <c r="Y79"/>
  <c r="U79"/>
  <c r="U78"/>
  <c r="Y78"/>
  <c r="Y77"/>
  <c r="U77"/>
  <c r="U75"/>
  <c r="Y75"/>
  <c r="U65"/>
  <c r="Y65"/>
  <c r="Y71"/>
  <c r="U71"/>
  <c r="Y73"/>
  <c r="U73"/>
  <c r="U72"/>
  <c r="Y72"/>
  <c r="U69"/>
  <c r="Y69"/>
  <c r="U68"/>
  <c r="Y68"/>
  <c r="Y67"/>
  <c r="U67"/>
  <c r="U70"/>
  <c r="Y70"/>
  <c r="Y76"/>
  <c r="U76"/>
  <c r="Y74"/>
  <c r="U74"/>
  <c r="Y66"/>
  <c r="U66"/>
  <c r="U64"/>
  <c r="Y64"/>
  <c r="U63"/>
  <c r="Y63"/>
  <c r="Y62"/>
  <c r="U62"/>
  <c r="Y61"/>
  <c r="U61"/>
  <c r="U60"/>
  <c r="Y60"/>
  <c r="U59"/>
  <c r="Y59"/>
  <c r="Y58"/>
  <c r="U58"/>
  <c r="Y57"/>
  <c r="U57"/>
  <c r="U56"/>
  <c r="Y56"/>
  <c r="Y55"/>
  <c r="U55"/>
  <c r="U54"/>
  <c r="Y54"/>
  <c r="Y53"/>
  <c r="U53"/>
  <c r="Y52"/>
  <c r="U52"/>
  <c r="U51"/>
  <c r="Y51"/>
  <c r="Y50"/>
  <c r="U50"/>
  <c r="Y49"/>
  <c r="U49"/>
  <c r="Y48"/>
  <c r="U48"/>
  <c r="U47"/>
  <c r="Y47"/>
  <c r="Y46"/>
  <c r="U46"/>
  <c r="Y45"/>
  <c r="U45"/>
  <c r="Y44"/>
  <c r="U44"/>
  <c r="U43"/>
  <c r="Y43"/>
  <c r="Y42"/>
  <c r="U42"/>
  <c r="Y41"/>
  <c r="U41"/>
  <c r="Y40"/>
  <c r="U40"/>
  <c r="Y39"/>
  <c r="U39"/>
  <c r="U38"/>
  <c r="Y38"/>
  <c r="U37"/>
  <c r="Y37"/>
  <c r="Y36"/>
  <c r="U36"/>
  <c r="U35"/>
  <c r="Y35"/>
  <c r="U34"/>
  <c r="Y34"/>
  <c r="Y33"/>
  <c r="U33"/>
  <c r="U32"/>
  <c r="Y32"/>
  <c r="Y31"/>
  <c r="U31"/>
  <c r="U30"/>
  <c r="Y30"/>
  <c r="U29"/>
  <c r="Y29"/>
  <c r="Y28"/>
  <c r="U28"/>
  <c r="U27"/>
  <c r="Y27"/>
  <c r="U26"/>
  <c r="Y26"/>
  <c r="Y25"/>
  <c r="U25"/>
  <c r="Y24"/>
  <c r="U24"/>
  <c r="U23"/>
  <c r="Y23"/>
  <c r="Y22"/>
  <c r="U22"/>
  <c r="Y21"/>
  <c r="U21"/>
  <c r="Y20"/>
  <c r="U20"/>
  <c r="U19"/>
  <c r="Y19"/>
  <c r="U18"/>
  <c r="Y18"/>
  <c r="U17"/>
  <c r="Y17"/>
  <c r="U16"/>
  <c r="Y16"/>
  <c r="Y15"/>
  <c r="U15"/>
  <c r="U14"/>
  <c r="Y14"/>
  <c r="U13"/>
  <c r="Y13"/>
  <c r="U12"/>
  <c r="Y12"/>
  <c r="Y11"/>
  <c r="U11"/>
  <c r="Y10"/>
  <c r="U10"/>
  <c r="Y9"/>
  <c r="U9"/>
  <c r="F108"/>
  <c r="AO3" l="1"/>
  <c r="AN4" s="1"/>
  <c r="AI96"/>
  <c r="Z9"/>
  <c r="Z10" s="1"/>
  <c r="Z11" s="1"/>
  <c r="Z12" s="1"/>
  <c r="Z13" s="1"/>
  <c r="Z14" s="1"/>
  <c r="Z15" s="1"/>
  <c r="Z16" s="1"/>
  <c r="Z17" s="1"/>
  <c r="Z18" s="1"/>
  <c r="Z19" s="1"/>
  <c r="Z20" s="1"/>
  <c r="Z21" s="1"/>
  <c r="Z22" s="1"/>
  <c r="Z23" s="1"/>
  <c r="Z24" s="1"/>
  <c r="Z25" s="1"/>
  <c r="Z26" s="1"/>
  <c r="Z27" s="1"/>
  <c r="Z28" s="1"/>
  <c r="Z29" s="1"/>
  <c r="Z30" s="1"/>
  <c r="Z31" s="1"/>
  <c r="Z32" s="1"/>
  <c r="Z33" s="1"/>
  <c r="Z34" s="1"/>
  <c r="Z35" s="1"/>
  <c r="Z36" s="1"/>
  <c r="Z37" s="1"/>
  <c r="Z38" s="1"/>
  <c r="Z39" s="1"/>
  <c r="Z40" s="1"/>
  <c r="Z41" s="1"/>
  <c r="Z42" s="1"/>
  <c r="Z43" s="1"/>
  <c r="Z44" s="1"/>
  <c r="Z45" s="1"/>
  <c r="Z46" s="1"/>
  <c r="Z47" s="1"/>
  <c r="Z48" s="1"/>
  <c r="Z49" s="1"/>
  <c r="Z50" s="1"/>
  <c r="Z51" s="1"/>
  <c r="Z52" s="1"/>
  <c r="Z53" s="1"/>
  <c r="Z54" s="1"/>
  <c r="Z55" s="1"/>
  <c r="Z56" s="1"/>
  <c r="Z57" s="1"/>
  <c r="Z58" s="1"/>
  <c r="Z59" s="1"/>
  <c r="Z60" s="1"/>
  <c r="Z61" s="1"/>
  <c r="Z62" s="1"/>
  <c r="Z63" s="1"/>
  <c r="Z64" s="1"/>
  <c r="Z65" s="1"/>
  <c r="Z66" s="1"/>
  <c r="Z67" s="1"/>
  <c r="Z68" s="1"/>
  <c r="Z69" s="1"/>
  <c r="Z70" s="1"/>
  <c r="Z71" s="1"/>
  <c r="Z72" s="1"/>
  <c r="Z73" s="1"/>
  <c r="Z74" s="1"/>
  <c r="Z75" s="1"/>
  <c r="Z76" s="1"/>
  <c r="Z77" s="1"/>
  <c r="Z78" s="1"/>
  <c r="Z79" s="1"/>
  <c r="Z80" s="1"/>
  <c r="Z81" s="1"/>
  <c r="Z82" s="1"/>
  <c r="Z83" s="1"/>
  <c r="Z84" s="1"/>
  <c r="Z85" s="1"/>
  <c r="Z86" s="1"/>
  <c r="Z87" s="1"/>
  <c r="Z88" s="1"/>
  <c r="Z89" s="1"/>
  <c r="Z90" s="1"/>
  <c r="Z91" s="1"/>
  <c r="Z92" s="1"/>
  <c r="Z93" s="1"/>
  <c r="Z94" s="1"/>
  <c r="Z95" s="1"/>
  <c r="Z96" s="1"/>
  <c r="Z97" s="1"/>
  <c r="Z98" s="1"/>
  <c r="Z99" s="1"/>
  <c r="Z100" s="1"/>
  <c r="Z101" s="1"/>
  <c r="Z102" s="1"/>
  <c r="Z103" s="1"/>
  <c r="Z104" s="1"/>
  <c r="Z105" s="1"/>
  <c r="Z106" s="1"/>
  <c r="Z107" s="1"/>
  <c r="Z108" s="1"/>
  <c r="Z109" s="1"/>
  <c r="Z110" s="1"/>
  <c r="Z111" s="1"/>
  <c r="Z112" s="1"/>
  <c r="Z113" s="1"/>
  <c r="Z114" s="1"/>
  <c r="Z115" s="1"/>
  <c r="Z116" s="1"/>
  <c r="Z117" s="1"/>
  <c r="Z118" s="1"/>
  <c r="Z119" s="1"/>
  <c r="Z120" s="1"/>
  <c r="V9"/>
  <c r="V10" s="1"/>
  <c r="V11" s="1"/>
  <c r="V12" s="1"/>
  <c r="V13" s="1"/>
  <c r="V14" s="1"/>
  <c r="V15" s="1"/>
  <c r="V16" s="1"/>
  <c r="V17" s="1"/>
  <c r="V18" s="1"/>
  <c r="V19" s="1"/>
  <c r="V20" s="1"/>
  <c r="V21" s="1"/>
  <c r="V22" s="1"/>
  <c r="V23" s="1"/>
  <c r="V24" s="1"/>
  <c r="V25" s="1"/>
  <c r="V26" s="1"/>
  <c r="V27" s="1"/>
  <c r="V28" s="1"/>
  <c r="V29" s="1"/>
  <c r="V30" s="1"/>
  <c r="V31" s="1"/>
  <c r="V32" s="1"/>
  <c r="V33" s="1"/>
  <c r="V34" s="1"/>
  <c r="V35" s="1"/>
  <c r="V36" s="1"/>
  <c r="V37" s="1"/>
  <c r="V38" s="1"/>
  <c r="V39" s="1"/>
  <c r="V40" s="1"/>
  <c r="V41" s="1"/>
  <c r="V42" s="1"/>
  <c r="V43" s="1"/>
  <c r="V44" s="1"/>
  <c r="V45" s="1"/>
  <c r="V46" s="1"/>
  <c r="V47" s="1"/>
  <c r="V48" s="1"/>
  <c r="V49" s="1"/>
  <c r="V50" s="1"/>
  <c r="V51" s="1"/>
  <c r="V52" s="1"/>
  <c r="V53" s="1"/>
  <c r="V54" s="1"/>
  <c r="V55" s="1"/>
  <c r="V56" s="1"/>
  <c r="V57" s="1"/>
  <c r="V58" s="1"/>
  <c r="V59" s="1"/>
  <c r="V60" s="1"/>
  <c r="V61" s="1"/>
  <c r="V62" s="1"/>
  <c r="V63" s="1"/>
  <c r="V64" s="1"/>
  <c r="V65" s="1"/>
  <c r="V66" s="1"/>
  <c r="V67" s="1"/>
  <c r="V68" s="1"/>
  <c r="V69" s="1"/>
  <c r="V70" s="1"/>
  <c r="V71" s="1"/>
  <c r="V72" s="1"/>
  <c r="V73" s="1"/>
  <c r="V74" s="1"/>
  <c r="V75" s="1"/>
  <c r="V76" s="1"/>
  <c r="V77" s="1"/>
  <c r="V78" s="1"/>
  <c r="V79" s="1"/>
  <c r="V80" s="1"/>
  <c r="V81" s="1"/>
  <c r="V82" s="1"/>
  <c r="V83" s="1"/>
  <c r="V84" s="1"/>
  <c r="V85" s="1"/>
  <c r="V86" s="1"/>
  <c r="V87" s="1"/>
  <c r="V88" s="1"/>
  <c r="V89" s="1"/>
  <c r="V90" s="1"/>
  <c r="V91" s="1"/>
  <c r="V92" s="1"/>
  <c r="V93" s="1"/>
  <c r="V94" s="1"/>
  <c r="V95" s="1"/>
  <c r="V96" s="1"/>
  <c r="V97" s="1"/>
  <c r="V98" s="1"/>
  <c r="V99" s="1"/>
  <c r="V100" s="1"/>
  <c r="V101" s="1"/>
  <c r="V102" s="1"/>
  <c r="V103" s="1"/>
  <c r="V104" s="1"/>
  <c r="V105" s="1"/>
  <c r="V106" s="1"/>
  <c r="V107" s="1"/>
  <c r="V108" s="1"/>
  <c r="V109" s="1"/>
  <c r="V110" s="1"/>
  <c r="V111" s="1"/>
  <c r="V112" s="1"/>
  <c r="V113" s="1"/>
  <c r="V114" s="1"/>
  <c r="V115" s="1"/>
  <c r="V116" s="1"/>
  <c r="V117" s="1"/>
  <c r="V118" s="1"/>
  <c r="V119" s="1"/>
  <c r="V120" s="1"/>
  <c r="F109"/>
  <c r="AI97" l="1"/>
  <c r="W9"/>
  <c r="W10"/>
  <c r="F110"/>
  <c r="AI98" l="1"/>
  <c r="W11"/>
  <c r="F111"/>
  <c r="AI99" l="1"/>
  <c r="W12"/>
  <c r="F112"/>
  <c r="AI100" l="1"/>
  <c r="W13"/>
  <c r="F113"/>
  <c r="AI101" l="1"/>
  <c r="W14"/>
  <c r="F114"/>
  <c r="AI102" l="1"/>
  <c r="W15"/>
  <c r="F115"/>
  <c r="AI103" l="1"/>
  <c r="W16"/>
  <c r="F116"/>
  <c r="AI104" l="1"/>
  <c r="W17"/>
  <c r="F117"/>
  <c r="AI105" l="1"/>
  <c r="W18"/>
  <c r="F118"/>
  <c r="AI106" l="1"/>
  <c r="W19"/>
  <c r="F119"/>
  <c r="AI107" l="1"/>
  <c r="W20"/>
  <c r="F120"/>
  <c r="AI108" l="1"/>
  <c r="W21"/>
  <c r="AI109" l="1"/>
  <c r="W22"/>
  <c r="AI110" l="1"/>
  <c r="W23"/>
  <c r="AI111" l="1"/>
  <c r="D46"/>
  <c r="W24"/>
  <c r="AI112" l="1"/>
  <c r="AY46"/>
  <c r="K46"/>
  <c r="AT46" s="1"/>
  <c r="AU46" s="1"/>
  <c r="W25"/>
  <c r="S113"/>
  <c r="S57"/>
  <c r="S91"/>
  <c r="S66"/>
  <c r="S67"/>
  <c r="S109"/>
  <c r="S83"/>
  <c r="S77"/>
  <c r="S72"/>
  <c r="S111"/>
  <c r="S68"/>
  <c r="S69"/>
  <c r="S70"/>
  <c r="S82"/>
  <c r="S101"/>
  <c r="S59"/>
  <c r="S100"/>
  <c r="S110"/>
  <c r="S114"/>
  <c r="S87"/>
  <c r="S89"/>
  <c r="S71"/>
  <c r="S95"/>
  <c r="S60"/>
  <c r="S62"/>
  <c r="S75"/>
  <c r="S119"/>
  <c r="S84"/>
  <c r="S117"/>
  <c r="S120"/>
  <c r="S98"/>
  <c r="S56"/>
  <c r="S90"/>
  <c r="S81"/>
  <c r="S112"/>
  <c r="S105"/>
  <c r="S65"/>
  <c r="S80"/>
  <c r="S108"/>
  <c r="S73"/>
  <c r="S94"/>
  <c r="S96"/>
  <c r="S88"/>
  <c r="S97"/>
  <c r="S103"/>
  <c r="S118"/>
  <c r="S61"/>
  <c r="S93"/>
  <c r="S76"/>
  <c r="S74"/>
  <c r="S79"/>
  <c r="S102"/>
  <c r="S92"/>
  <c r="S85"/>
  <c r="S107"/>
  <c r="S63"/>
  <c r="S99"/>
  <c r="S78"/>
  <c r="S116"/>
  <c r="S64"/>
  <c r="S86"/>
  <c r="S106"/>
  <c r="S58"/>
  <c r="S115"/>
  <c r="S104"/>
  <c r="AI113" l="1"/>
  <c r="AX46"/>
  <c r="BD46" s="1"/>
  <c r="BE46"/>
  <c r="W26"/>
  <c r="S55"/>
  <c r="AE9"/>
  <c r="AA9"/>
  <c r="AE10"/>
  <c r="AI114" l="1"/>
  <c r="BB46"/>
  <c r="BC46"/>
  <c r="BF46"/>
  <c r="BG46"/>
  <c r="AZ46"/>
  <c r="BA46"/>
  <c r="D48"/>
  <c r="W27"/>
  <c r="S53"/>
  <c r="S54"/>
  <c r="AE11"/>
  <c r="AA11"/>
  <c r="AA10"/>
  <c r="AI115" l="1"/>
  <c r="K48"/>
  <c r="AT48" s="1"/>
  <c r="AU48" s="1"/>
  <c r="AY48"/>
  <c r="AX48" s="1"/>
  <c r="W28"/>
  <c r="AE12"/>
  <c r="AA12"/>
  <c r="AI116" l="1"/>
  <c r="BC48"/>
  <c r="BD48"/>
  <c r="BE48"/>
  <c r="BF48" s="1"/>
  <c r="W29"/>
  <c r="BB48"/>
  <c r="AZ48"/>
  <c r="BA48"/>
  <c r="S52"/>
  <c r="AE13"/>
  <c r="AA13"/>
  <c r="AI117" l="1"/>
  <c r="BG48"/>
  <c r="D44"/>
  <c r="W30"/>
  <c r="S51"/>
  <c r="AE14"/>
  <c r="AA14"/>
  <c r="AI118" l="1"/>
  <c r="AY44"/>
  <c r="AX44" s="1"/>
  <c r="K44"/>
  <c r="AT44" s="1"/>
  <c r="AU44" s="1"/>
  <c r="W31"/>
  <c r="S50"/>
  <c r="AE15"/>
  <c r="AA15"/>
  <c r="AI120" l="1"/>
  <c r="AI119"/>
  <c r="AG2"/>
  <c r="BC44"/>
  <c r="BD44"/>
  <c r="BE44"/>
  <c r="BF44" s="1"/>
  <c r="D42"/>
  <c r="W32"/>
  <c r="BA44"/>
  <c r="AZ44"/>
  <c r="BB44"/>
  <c r="S49"/>
  <c r="AE16"/>
  <c r="AA16"/>
  <c r="BG44" l="1"/>
  <c r="AY42"/>
  <c r="K42"/>
  <c r="AT42" s="1"/>
  <c r="AU42" s="1"/>
  <c r="W33"/>
  <c r="S47"/>
  <c r="S48"/>
  <c r="AE17"/>
  <c r="AA17"/>
  <c r="BE42" l="1"/>
  <c r="AX42"/>
  <c r="BD42" s="1"/>
  <c r="W34"/>
  <c r="AE18"/>
  <c r="AA18"/>
  <c r="BB42" l="1"/>
  <c r="BC42"/>
  <c r="BF42"/>
  <c r="BG42"/>
  <c r="BA42"/>
  <c r="AY3"/>
  <c r="AZ42"/>
  <c r="W35"/>
  <c r="S45"/>
  <c r="S46"/>
  <c r="AE19"/>
  <c r="AA19"/>
  <c r="W36" l="1"/>
  <c r="S44"/>
  <c r="AE20"/>
  <c r="AA20"/>
  <c r="W37" l="1"/>
  <c r="S43"/>
  <c r="AE21"/>
  <c r="AA21"/>
  <c r="W38" l="1"/>
  <c r="S42"/>
  <c r="AE22"/>
  <c r="AA22"/>
  <c r="W39" l="1"/>
  <c r="AE23"/>
  <c r="AA23"/>
  <c r="W40" l="1"/>
  <c r="S40"/>
  <c r="S41"/>
  <c r="AE24"/>
  <c r="AA24"/>
  <c r="W41" l="1"/>
  <c r="AE25"/>
  <c r="AA25"/>
  <c r="W42" l="1"/>
  <c r="S39"/>
  <c r="AE26"/>
  <c r="AA26"/>
  <c r="W43" l="1"/>
  <c r="S37"/>
  <c r="S38"/>
  <c r="AE27"/>
  <c r="AA27"/>
  <c r="S36" l="1"/>
  <c r="W44"/>
  <c r="AE28"/>
  <c r="AA28"/>
  <c r="W45" l="1"/>
  <c r="AE29"/>
  <c r="AA29"/>
  <c r="S35" l="1"/>
  <c r="W46"/>
  <c r="AE30"/>
  <c r="AA30"/>
  <c r="S34" l="1"/>
  <c r="W47"/>
  <c r="AE31"/>
  <c r="AA31"/>
  <c r="S33" l="1"/>
  <c r="W48"/>
  <c r="AE32"/>
  <c r="AA32"/>
  <c r="W49" l="1"/>
  <c r="S32"/>
  <c r="AE33"/>
  <c r="AA33"/>
  <c r="W50" l="1"/>
  <c r="S31"/>
  <c r="AE34"/>
  <c r="AA34"/>
  <c r="W51" l="1"/>
  <c r="S30"/>
  <c r="AE35"/>
  <c r="AA35"/>
  <c r="W52" l="1"/>
  <c r="S29"/>
  <c r="AE36"/>
  <c r="AA36"/>
  <c r="W53" l="1"/>
  <c r="S28"/>
  <c r="AE37"/>
  <c r="AA37"/>
  <c r="W54" l="1"/>
  <c r="S26"/>
  <c r="S27"/>
  <c r="AE38"/>
  <c r="AA38"/>
  <c r="W55" l="1"/>
  <c r="AE39"/>
  <c r="AA39"/>
  <c r="W56" l="1"/>
  <c r="S25"/>
  <c r="AE40"/>
  <c r="AA40"/>
  <c r="W57" l="1"/>
  <c r="S24"/>
  <c r="AE41"/>
  <c r="AA41"/>
  <c r="W58" l="1"/>
  <c r="S23"/>
  <c r="AE42"/>
  <c r="AA42"/>
  <c r="W59" l="1"/>
  <c r="S22"/>
  <c r="AE43"/>
  <c r="AA43"/>
  <c r="W60" l="1"/>
  <c r="S21"/>
  <c r="AE44"/>
  <c r="AA44"/>
  <c r="W61" l="1"/>
  <c r="S20"/>
  <c r="S19"/>
  <c r="AE45"/>
  <c r="AA45"/>
  <c r="W62" l="1"/>
  <c r="AE46"/>
  <c r="AA46"/>
  <c r="W63" l="1"/>
  <c r="S18"/>
  <c r="AE47"/>
  <c r="AA47"/>
  <c r="W64" l="1"/>
  <c r="S16"/>
  <c r="S17"/>
  <c r="AA48"/>
  <c r="AE48"/>
  <c r="W65" l="1"/>
  <c r="AA49"/>
  <c r="AE49"/>
  <c r="W66" l="1"/>
  <c r="S15"/>
  <c r="AA50"/>
  <c r="AE50"/>
  <c r="W67" l="1"/>
  <c r="S14"/>
  <c r="AA51"/>
  <c r="AE51"/>
  <c r="W68" l="1"/>
  <c r="S13"/>
  <c r="AA52"/>
  <c r="AE52"/>
  <c r="W69" l="1"/>
  <c r="S12"/>
  <c r="AA53"/>
  <c r="AE53"/>
  <c r="W70" l="1"/>
  <c r="S9"/>
  <c r="S11"/>
  <c r="AA54"/>
  <c r="AE54"/>
  <c r="W71" l="1"/>
  <c r="S10"/>
  <c r="AA55"/>
  <c r="AE55"/>
  <c r="W72" l="1"/>
  <c r="AA56"/>
  <c r="AE56"/>
  <c r="W73" l="1"/>
  <c r="AA57"/>
  <c r="AE57"/>
  <c r="W74" l="1"/>
  <c r="AA58"/>
  <c r="AE58"/>
  <c r="W75" l="1"/>
  <c r="AA59"/>
  <c r="AE59"/>
  <c r="W76" l="1"/>
  <c r="AA60"/>
  <c r="AE60"/>
  <c r="W77" l="1"/>
  <c r="AA61"/>
  <c r="AE61"/>
  <c r="W78" l="1"/>
  <c r="AA62"/>
  <c r="AE62"/>
  <c r="W79" l="1"/>
  <c r="AA63"/>
  <c r="AE63"/>
  <c r="W80" l="1"/>
  <c r="AA64"/>
  <c r="AE64"/>
  <c r="W81" l="1"/>
  <c r="AA65"/>
  <c r="AE65"/>
  <c r="W82" l="1"/>
  <c r="AA66"/>
  <c r="AE66"/>
  <c r="W83" l="1"/>
  <c r="AA67"/>
  <c r="AE67"/>
  <c r="W84" l="1"/>
  <c r="AA68"/>
  <c r="AE68"/>
  <c r="W85" l="1"/>
  <c r="AA69"/>
  <c r="AE69"/>
  <c r="W86" l="1"/>
  <c r="AA70"/>
  <c r="AE70"/>
  <c r="W87" l="1"/>
  <c r="AA71"/>
  <c r="AE71"/>
  <c r="W88" l="1"/>
  <c r="AA72"/>
  <c r="AE72"/>
  <c r="W89" l="1"/>
  <c r="AA73"/>
  <c r="AE73"/>
  <c r="W90" l="1"/>
  <c r="AA74"/>
  <c r="AE74"/>
  <c r="W91" l="1"/>
  <c r="AA75"/>
  <c r="AE75"/>
  <c r="W92" l="1"/>
  <c r="AA76"/>
  <c r="AE76"/>
  <c r="W93" l="1"/>
  <c r="AA77"/>
  <c r="AE77"/>
  <c r="W94" l="1"/>
  <c r="AA78"/>
  <c r="AE78"/>
  <c r="W95" l="1"/>
  <c r="AA79"/>
  <c r="AE79"/>
  <c r="W96" l="1"/>
  <c r="AA80"/>
  <c r="AE80"/>
  <c r="W97" l="1"/>
  <c r="AA81"/>
  <c r="AE81"/>
  <c r="W98" l="1"/>
  <c r="AA82"/>
  <c r="AE82"/>
  <c r="W99" l="1"/>
  <c r="AA83"/>
  <c r="AE83"/>
  <c r="W100" l="1"/>
  <c r="AA84"/>
  <c r="AE84"/>
  <c r="W101" l="1"/>
  <c r="AA85"/>
  <c r="AE85"/>
  <c r="W102" l="1"/>
  <c r="AA86"/>
  <c r="AE86"/>
  <c r="W103" l="1"/>
  <c r="AA87"/>
  <c r="AE87"/>
  <c r="W104" l="1"/>
  <c r="AA88"/>
  <c r="AE88"/>
  <c r="W105" l="1"/>
  <c r="AA89"/>
  <c r="AE89"/>
  <c r="W106" l="1"/>
  <c r="AA90"/>
  <c r="AE90"/>
  <c r="W107" l="1"/>
  <c r="AA91"/>
  <c r="AE91"/>
  <c r="W108" l="1"/>
  <c r="AA92"/>
  <c r="AE92"/>
  <c r="W109" l="1"/>
  <c r="AA93"/>
  <c r="AE93"/>
  <c r="W110" l="1"/>
  <c r="AA94"/>
  <c r="AE94"/>
  <c r="W111" l="1"/>
  <c r="AA95"/>
  <c r="AE95"/>
  <c r="W112" l="1"/>
  <c r="AA96"/>
  <c r="AE96"/>
  <c r="W113" l="1"/>
  <c r="AA97"/>
  <c r="AE97"/>
  <c r="W114" l="1"/>
  <c r="AA98"/>
  <c r="AE98"/>
  <c r="W115" l="1"/>
  <c r="AA99"/>
  <c r="AE99"/>
  <c r="W116" l="1"/>
  <c r="AA100"/>
  <c r="AE100"/>
  <c r="W117" l="1"/>
  <c r="AA101"/>
  <c r="AE101"/>
  <c r="W118" l="1"/>
  <c r="AA102"/>
  <c r="AE102"/>
  <c r="W119" l="1"/>
  <c r="AA103"/>
  <c r="AE103"/>
  <c r="W120" l="1"/>
  <c r="U2"/>
  <c r="AA104"/>
  <c r="AE104"/>
  <c r="AA105" l="1"/>
  <c r="AE105"/>
  <c r="AA106" l="1"/>
  <c r="AE106"/>
  <c r="AA107" l="1"/>
  <c r="AE107"/>
  <c r="AA108" l="1"/>
  <c r="AE108"/>
  <c r="AA109" l="1"/>
  <c r="AE109"/>
  <c r="AA110" l="1"/>
  <c r="AE110"/>
  <c r="AA111" l="1"/>
  <c r="AE111"/>
  <c r="AA112" l="1"/>
  <c r="AE112"/>
  <c r="AA113" l="1"/>
  <c r="AE113"/>
  <c r="AA114" l="1"/>
  <c r="AE114"/>
  <c r="AA115" l="1"/>
  <c r="AE115"/>
  <c r="AA116" l="1"/>
  <c r="AE116"/>
  <c r="AA117" l="1"/>
  <c r="AE117"/>
  <c r="AA118" l="1"/>
  <c r="AE118"/>
  <c r="AA119" l="1"/>
  <c r="AE119"/>
  <c r="AA120" l="1"/>
  <c r="AE120" l="1"/>
  <c r="AC2"/>
  <c r="AC4" s="1"/>
  <c r="Y2"/>
  <c r="U4" s="1"/>
  <c r="R2" l="1"/>
  <c r="R3" l="1"/>
  <c r="Q5" s="1"/>
  <c r="Q4" s="1"/>
  <c r="G2" l="1"/>
  <c r="G3" l="1"/>
  <c r="G4" s="1"/>
  <c r="I42" i="4"/>
  <c r="H42" s="1"/>
  <c r="G5" i="3" l="1"/>
  <c r="G6" s="1"/>
  <c r="I43" i="4"/>
  <c r="H43" s="1"/>
  <c r="I44"/>
  <c r="H44" s="1"/>
  <c r="I45" l="1"/>
  <c r="H45" s="1"/>
  <c r="I46" l="1"/>
  <c r="H46" s="1"/>
</calcChain>
</file>

<file path=xl/sharedStrings.xml><?xml version="1.0" encoding="utf-8"?>
<sst xmlns="http://schemas.openxmlformats.org/spreadsheetml/2006/main" count="132" uniqueCount="114">
  <si>
    <t>Date</t>
  </si>
  <si>
    <t>Mean</t>
  </si>
  <si>
    <t>Organisation Name</t>
  </si>
  <si>
    <t>Start date</t>
  </si>
  <si>
    <t>Planned duration</t>
  </si>
  <si>
    <t>Tally</t>
  </si>
  <si>
    <t>Cumulative Tally</t>
  </si>
  <si>
    <t>Rows of data</t>
  </si>
  <si>
    <t>Sigma</t>
  </si>
  <si>
    <t>For. Roll avg</t>
  </si>
  <si>
    <t>Cumul. Moving Avg.</t>
  </si>
  <si>
    <t>date</t>
  </si>
  <si>
    <t>Rules</t>
  </si>
  <si>
    <t>&gt;&lt;  3 sigma</t>
  </si>
  <si>
    <t>Trend up</t>
  </si>
  <si>
    <t>Points &gt;&lt;3 sigma</t>
  </si>
  <si>
    <t>Count</t>
  </si>
  <si>
    <t>&gt; 3</t>
  </si>
  <si>
    <t xml:space="preserve">&lt; 3 </t>
  </si>
  <si>
    <t>how many above</t>
  </si>
  <si>
    <t>Runs above mean</t>
  </si>
  <si>
    <t>Trend Down</t>
  </si>
  <si>
    <t>Data observations</t>
  </si>
  <si>
    <t>how many below</t>
  </si>
  <si>
    <t>Difference</t>
  </si>
  <si>
    <t>Weekday</t>
  </si>
  <si>
    <t>Intervention1</t>
  </si>
  <si>
    <t>Intervention2</t>
  </si>
  <si>
    <t>Intervention3</t>
  </si>
  <si>
    <t>Intervention4</t>
  </si>
  <si>
    <t>Intervention5</t>
  </si>
  <si>
    <t>Annotation</t>
  </si>
  <si>
    <t>For summary data</t>
  </si>
  <si>
    <t>Recalculate limits</t>
  </si>
  <si>
    <t>Please enter a date and a select comment for recalculating the process limits</t>
  </si>
  <si>
    <t>1.)</t>
  </si>
  <si>
    <t>2.)</t>
  </si>
  <si>
    <t>3.)</t>
  </si>
  <si>
    <t>4.)</t>
  </si>
  <si>
    <t>6.)</t>
  </si>
  <si>
    <t>7.)</t>
  </si>
  <si>
    <t>8.)</t>
  </si>
  <si>
    <t>SET UP</t>
  </si>
  <si>
    <t>DAILY USE</t>
  </si>
  <si>
    <t>Enter your data against the correct date in the yellow and green cells</t>
  </si>
  <si>
    <t>Save your data each day by clicking the red SAVE button</t>
  </si>
  <si>
    <t>INSTRUCTIONS</t>
  </si>
  <si>
    <t>Enter your organisation name</t>
  </si>
  <si>
    <t>Enter the start date</t>
  </si>
  <si>
    <t>Choose the duration of your project</t>
  </si>
  <si>
    <t>7 points &gt; mean</t>
  </si>
  <si>
    <t>UCL</t>
  </si>
  <si>
    <t>LCL</t>
  </si>
  <si>
    <t>2.66* MR</t>
  </si>
  <si>
    <t>Days</t>
  </si>
  <si>
    <t>Weeks</t>
  </si>
  <si>
    <t>Your measure</t>
  </si>
  <si>
    <t>Recording time</t>
  </si>
  <si>
    <t>5)</t>
  </si>
  <si>
    <r>
      <rPr>
        <sz val="16"/>
        <color theme="1"/>
        <rFont val="Calibri"/>
        <family val="2"/>
        <scheme val="minor"/>
      </rPr>
      <t>Interventions</t>
    </r>
    <r>
      <rPr>
        <sz val="11"/>
        <color theme="1"/>
        <rFont val="Calibri"/>
        <family val="2"/>
        <scheme val="minor"/>
      </rPr>
      <t xml:space="preserve"> Annotation date</t>
    </r>
  </si>
  <si>
    <t>7 points &lt; mean</t>
  </si>
  <si>
    <t>Summary Statistics</t>
  </si>
  <si>
    <t>Runs Below mean</t>
  </si>
  <si>
    <t>Info from front sheet</t>
  </si>
  <si>
    <t>Moving Range</t>
  </si>
  <si>
    <t>Points above #Moving Range</t>
  </si>
  <si>
    <t xml:space="preserve">Average moving range - </t>
  </si>
  <si>
    <r>
      <t xml:space="preserve">Three sigma - </t>
    </r>
    <r>
      <rPr>
        <sz val="12"/>
        <color theme="1"/>
        <rFont val="Calibri"/>
        <family val="2"/>
        <scheme val="minor"/>
      </rPr>
      <t>3</t>
    </r>
    <r>
      <rPr>
        <sz val="12"/>
        <color theme="1"/>
        <rFont val="Calibri"/>
        <family val="2"/>
      </rPr>
      <t>σ</t>
    </r>
  </si>
  <si>
    <t>Upper moving range Limit</t>
  </si>
  <si>
    <t xml:space="preserve">Mean observation - </t>
  </si>
  <si>
    <t>Recalculate 1</t>
  </si>
  <si>
    <t>Recalculate 2</t>
  </si>
  <si>
    <t>3.27*MR</t>
  </si>
  <si>
    <t>&gt; Mean+Sigma</t>
  </si>
  <si>
    <t>&lt; Mean-Sigma</t>
  </si>
  <si>
    <t>how many points</t>
  </si>
  <si>
    <t>Proportion</t>
  </si>
  <si>
    <t>Rule 1</t>
  </si>
  <si>
    <t>Rule 2</t>
  </si>
  <si>
    <t>Rule 4</t>
  </si>
  <si>
    <t>Points outside Mean+-Sigma</t>
  </si>
  <si>
    <t>This type of chart (SPC)  allows us to identify statistically significant changes in data. The dotted lines (process limits) represent the range in which we expect the data to fall if the variation is within expected limits, i.e. normal. There are a number of rules we can use to identify when the process is out of control.</t>
  </si>
  <si>
    <t>STATISTICAL PROCESS CONTROL</t>
  </si>
  <si>
    <t xml:space="preserve">In order to help you interpret the data there are a number of rules that can be applied. </t>
  </si>
  <si>
    <t>THE RULES</t>
  </si>
  <si>
    <t xml:space="preserve">3.) </t>
  </si>
  <si>
    <t xml:space="preserve">2.) </t>
  </si>
  <si>
    <t xml:space="preserve">4.) </t>
  </si>
  <si>
    <t xml:space="preserve">This tool will highlight when rules 1,2,or 4 have been breached but only visual assessment can identify when rule 3 has </t>
  </si>
  <si>
    <t>been breached.</t>
  </si>
  <si>
    <t>any single point  outside the process limits.</t>
  </si>
  <si>
    <t>any unusual pattern or trend within the process limits</t>
  </si>
  <si>
    <t>the number of points within the middle third of the region between the process limits differs markedly</t>
  </si>
  <si>
    <t>from two thirds of the total number of points</t>
  </si>
  <si>
    <t>An SPC chart is a plot of data over time. It allow you to distinguish between common and special cause variation.</t>
  </si>
  <si>
    <t>It will include a mean and two process limits which are both used in the statistical interpretation of data.</t>
  </si>
  <si>
    <t xml:space="preserve">a run of 7 points above or below the mean (a  shift), or a run of 7 points all consecutively ascending </t>
  </si>
  <si>
    <t xml:space="preserve">All these rules are aids to interpretation but still require intelligent examination of the data. </t>
  </si>
  <si>
    <t>Enter what you are measuring (patients, falls etc.)</t>
  </si>
  <si>
    <t>Save your file using the save as function under the file tab on your computer</t>
  </si>
  <si>
    <t>Tally0 - for calculating averages</t>
  </si>
  <si>
    <r>
      <rPr>
        <sz val="18"/>
        <color theme="9" tint="-0.249977111117893"/>
        <rFont val="Calibri"/>
        <family val="2"/>
      </rPr>
      <t>◊</t>
    </r>
    <r>
      <rPr>
        <sz val="18"/>
        <color rgb="FFFF0000"/>
        <rFont val="Webdings"/>
        <family val="1"/>
        <charset val="2"/>
      </rPr>
      <t>5</t>
    </r>
    <r>
      <rPr>
        <sz val="18"/>
        <color rgb="FF00B0F0"/>
        <rFont val="Webdings"/>
        <family val="1"/>
        <charset val="2"/>
      </rPr>
      <t>&lt;</t>
    </r>
  </si>
  <si>
    <t xml:space="preserve">If you make a change in your process and observe a persistent shift in your data  it may be appropriate to change the </t>
  </si>
  <si>
    <t>a date for this change and recalculate the process limits.</t>
  </si>
  <si>
    <t>Enter your team or unit name</t>
  </si>
  <si>
    <t>Enter a maximum theoretical value (as an error check)</t>
  </si>
  <si>
    <t>or descending (a trend)</t>
  </si>
  <si>
    <t>Team/unit Name</t>
  </si>
  <si>
    <t>Maximum number</t>
  </si>
  <si>
    <t>process limits. You can do this if the process is control before and after the change. The tool allows you to select</t>
  </si>
  <si>
    <t>Yes</t>
  </si>
  <si>
    <t>No</t>
  </si>
  <si>
    <t xml:space="preserve">*This  tool has been developed by the Improvement Analytics Team for ACT Academy use in their QSIR suite of programmes. </t>
  </si>
  <si>
    <t>SPC Tool</t>
  </si>
</sst>
</file>

<file path=xl/styles.xml><?xml version="1.0" encoding="utf-8"?>
<styleSheet xmlns="http://schemas.openxmlformats.org/spreadsheetml/2006/main">
  <numFmts count="2">
    <numFmt numFmtId="164" formatCode="dd/mm/yy;@"/>
    <numFmt numFmtId="165" formatCode="ddd\ dd\ mmm"/>
  </numFmts>
  <fonts count="18">
    <font>
      <sz val="11"/>
      <color theme="1"/>
      <name val="Calibri"/>
      <family val="2"/>
      <scheme val="minor"/>
    </font>
    <font>
      <sz val="14"/>
      <color theme="1"/>
      <name val="Calibri"/>
      <family val="2"/>
      <scheme val="minor"/>
    </font>
    <font>
      <sz val="16"/>
      <color theme="1"/>
      <name val="Calibri"/>
      <family val="2"/>
      <scheme val="minor"/>
    </font>
    <font>
      <sz val="8"/>
      <color theme="1"/>
      <name val="Calibri"/>
      <family val="2"/>
      <scheme val="minor"/>
    </font>
    <font>
      <sz val="10"/>
      <color theme="1"/>
      <name val="Calibri"/>
      <family val="2"/>
      <scheme val="minor"/>
    </font>
    <font>
      <b/>
      <sz val="11"/>
      <color theme="1"/>
      <name val="Calibri"/>
      <family val="2"/>
      <scheme val="minor"/>
    </font>
    <font>
      <sz val="13"/>
      <color theme="1"/>
      <name val="Calibri"/>
      <family val="2"/>
      <scheme val="minor"/>
    </font>
    <font>
      <sz val="12"/>
      <color theme="1"/>
      <name val="Calibri"/>
      <family val="2"/>
      <scheme val="minor"/>
    </font>
    <font>
      <sz val="12"/>
      <color theme="1"/>
      <name val="Calibri"/>
      <family val="2"/>
    </font>
    <font>
      <b/>
      <sz val="16"/>
      <color theme="1"/>
      <name val="Calibri"/>
      <family val="2"/>
      <scheme val="minor"/>
    </font>
    <font>
      <sz val="11"/>
      <color rgb="FF00B0F0"/>
      <name val="Webdings"/>
      <family val="1"/>
      <charset val="2"/>
    </font>
    <font>
      <sz val="18"/>
      <color theme="1"/>
      <name val="Calibri"/>
      <family val="2"/>
    </font>
    <font>
      <sz val="18"/>
      <color theme="9" tint="-0.249977111117893"/>
      <name val="Calibri"/>
      <family val="2"/>
    </font>
    <font>
      <sz val="18"/>
      <color rgb="FFFF0000"/>
      <name val="Webdings"/>
      <family val="1"/>
      <charset val="2"/>
    </font>
    <font>
      <sz val="18"/>
      <color rgb="FF00B0F0"/>
      <name val="Webdings"/>
      <family val="1"/>
      <charset val="2"/>
    </font>
    <font>
      <sz val="11"/>
      <color rgb="FF1F497D"/>
      <name val="Calibri"/>
      <family val="2"/>
      <scheme val="minor"/>
    </font>
    <font>
      <b/>
      <i/>
      <sz val="24"/>
      <color theme="0"/>
      <name val="Calibri"/>
      <family val="2"/>
      <scheme val="minor"/>
    </font>
    <font>
      <b/>
      <i/>
      <sz val="24"/>
      <color theme="1"/>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0070C0"/>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184">
    <xf numFmtId="0" fontId="0" fillId="0" borderId="0" xfId="0"/>
    <xf numFmtId="0" fontId="0" fillId="0" borderId="5" xfId="0" applyBorder="1"/>
    <xf numFmtId="14" fontId="0" fillId="0" borderId="5" xfId="0" applyNumberFormat="1" applyBorder="1"/>
    <xf numFmtId="0" fontId="0" fillId="0" borderId="12" xfId="0" applyBorder="1"/>
    <xf numFmtId="0" fontId="0" fillId="0" borderId="13" xfId="0" applyBorder="1"/>
    <xf numFmtId="0" fontId="0" fillId="0" borderId="14" xfId="0" applyBorder="1"/>
    <xf numFmtId="0" fontId="0" fillId="0" borderId="16" xfId="0" applyBorder="1"/>
    <xf numFmtId="0" fontId="0" fillId="0" borderId="0" xfId="0" applyAlignment="1">
      <alignment wrapText="1"/>
    </xf>
    <xf numFmtId="0" fontId="0" fillId="4" borderId="0" xfId="0" applyFill="1"/>
    <xf numFmtId="0" fontId="2" fillId="4" borderId="0" xfId="0" applyFont="1" applyFill="1"/>
    <xf numFmtId="0" fontId="0" fillId="4" borderId="19" xfId="0" applyFill="1" applyBorder="1"/>
    <xf numFmtId="0" fontId="0" fillId="4" borderId="20" xfId="0" applyFill="1" applyBorder="1"/>
    <xf numFmtId="0" fontId="0" fillId="4" borderId="7" xfId="0" applyFill="1" applyBorder="1"/>
    <xf numFmtId="0" fontId="0" fillId="4" borderId="21" xfId="0" applyFill="1" applyBorder="1"/>
    <xf numFmtId="0" fontId="0" fillId="4" borderId="0" xfId="0" applyFill="1" applyBorder="1"/>
    <xf numFmtId="0" fontId="0" fillId="4" borderId="6" xfId="0" applyFill="1" applyBorder="1"/>
    <xf numFmtId="0" fontId="2" fillId="4" borderId="21" xfId="0" applyFont="1" applyFill="1" applyBorder="1"/>
    <xf numFmtId="0" fontId="2" fillId="4" borderId="0" xfId="0" applyFont="1" applyFill="1" applyBorder="1"/>
    <xf numFmtId="0" fontId="2" fillId="4" borderId="6" xfId="0" applyFont="1" applyFill="1" applyBorder="1"/>
    <xf numFmtId="0" fontId="0" fillId="4" borderId="8" xfId="0" applyFill="1" applyBorder="1"/>
    <xf numFmtId="0" fontId="0" fillId="4" borderId="4" xfId="0" applyFill="1" applyBorder="1"/>
    <xf numFmtId="0" fontId="0" fillId="4" borderId="3" xfId="0" applyFill="1" applyBorder="1"/>
    <xf numFmtId="0" fontId="0" fillId="2" borderId="22" xfId="0" applyFill="1" applyBorder="1"/>
    <xf numFmtId="0" fontId="0" fillId="2" borderId="23" xfId="0" applyFill="1" applyBorder="1"/>
    <xf numFmtId="0" fontId="0" fillId="6" borderId="19" xfId="0" applyFill="1" applyBorder="1" applyAlignment="1"/>
    <xf numFmtId="0" fontId="0" fillId="6" borderId="20" xfId="0" applyFill="1" applyBorder="1" applyAlignment="1"/>
    <xf numFmtId="0" fontId="0" fillId="6" borderId="20" xfId="0" applyFill="1" applyBorder="1" applyAlignment="1">
      <alignment horizontal="center" wrapText="1"/>
    </xf>
    <xf numFmtId="0" fontId="0" fillId="5" borderId="21" xfId="0" applyFill="1" applyBorder="1" applyAlignment="1"/>
    <xf numFmtId="0" fontId="0" fillId="5" borderId="0" xfId="0" applyFill="1" applyBorder="1" applyAlignment="1"/>
    <xf numFmtId="0" fontId="0" fillId="0" borderId="15" xfId="0" applyBorder="1"/>
    <xf numFmtId="0" fontId="3" fillId="4" borderId="0" xfId="0" applyFont="1" applyFill="1"/>
    <xf numFmtId="0" fontId="3" fillId="4" borderId="20" xfId="0" applyFont="1" applyFill="1" applyBorder="1"/>
    <xf numFmtId="0" fontId="3" fillId="4" borderId="0" xfId="0" applyFont="1" applyFill="1" applyBorder="1"/>
    <xf numFmtId="0" fontId="3" fillId="4" borderId="17" xfId="0" applyFont="1" applyFill="1" applyBorder="1" applyAlignment="1">
      <alignment wrapText="1"/>
    </xf>
    <xf numFmtId="0" fontId="0" fillId="4" borderId="25" xfId="0" applyFill="1" applyBorder="1" applyAlignment="1">
      <alignment wrapText="1"/>
    </xf>
    <xf numFmtId="0" fontId="0" fillId="0" borderId="0" xfId="0" applyBorder="1" applyAlignment="1">
      <alignment wrapText="1"/>
    </xf>
    <xf numFmtId="0" fontId="0" fillId="0" borderId="0" xfId="0" applyBorder="1"/>
    <xf numFmtId="164" fontId="0" fillId="2" borderId="22" xfId="0" applyNumberFormat="1" applyFill="1" applyBorder="1"/>
    <xf numFmtId="164" fontId="0" fillId="6" borderId="19" xfId="0" applyNumberFormat="1" applyFill="1" applyBorder="1" applyAlignment="1"/>
    <xf numFmtId="164" fontId="0" fillId="5" borderId="21" xfId="0" applyNumberFormat="1" applyFill="1" applyBorder="1" applyAlignment="1"/>
    <xf numFmtId="0" fontId="0" fillId="2" borderId="0" xfId="0" applyFill="1" applyBorder="1"/>
    <xf numFmtId="0" fontId="0" fillId="6" borderId="0" xfId="0" applyFill="1" applyBorder="1" applyAlignment="1">
      <alignment horizontal="center" wrapText="1"/>
    </xf>
    <xf numFmtId="0" fontId="1" fillId="4" borderId="4" xfId="0" applyFont="1" applyFill="1" applyBorder="1" applyAlignment="1">
      <alignment vertical="center"/>
    </xf>
    <xf numFmtId="0" fontId="0" fillId="4" borderId="4" xfId="0"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0" fontId="0" fillId="0" borderId="27" xfId="0" quotePrefix="1" applyBorder="1" applyAlignment="1">
      <alignment wrapText="1"/>
    </xf>
    <xf numFmtId="0" fontId="0" fillId="0" borderId="9" xfId="0" applyBorder="1"/>
    <xf numFmtId="14" fontId="0" fillId="0" borderId="10" xfId="0" applyNumberFormat="1" applyBorder="1"/>
    <xf numFmtId="0" fontId="0" fillId="0" borderId="10" xfId="0" applyBorder="1"/>
    <xf numFmtId="0" fontId="0" fillId="0" borderId="11" xfId="0" applyBorder="1"/>
    <xf numFmtId="14" fontId="0" fillId="0" borderId="15" xfId="0" applyNumberFormat="1" applyBorder="1"/>
    <xf numFmtId="1" fontId="0" fillId="0" borderId="0" xfId="0" applyNumberFormat="1"/>
    <xf numFmtId="1" fontId="0" fillId="0" borderId="0" xfId="0" applyNumberFormat="1" applyAlignment="1">
      <alignment wrapText="1"/>
    </xf>
    <xf numFmtId="0" fontId="1" fillId="3" borderId="1" xfId="0" applyFont="1" applyFill="1" applyBorder="1" applyAlignment="1" applyProtection="1">
      <alignment horizontal="center"/>
      <protection locked="0"/>
    </xf>
    <xf numFmtId="0" fontId="4" fillId="4" borderId="25" xfId="0" applyFont="1" applyFill="1" applyBorder="1" applyAlignment="1">
      <alignment wrapText="1"/>
    </xf>
    <xf numFmtId="0" fontId="4" fillId="4" borderId="18" xfId="0" applyFont="1" applyFill="1" applyBorder="1" applyAlignment="1">
      <alignment wrapText="1"/>
    </xf>
    <xf numFmtId="0" fontId="0" fillId="4" borderId="0" xfId="0" applyFill="1" applyProtection="1">
      <protection locked="0"/>
    </xf>
    <xf numFmtId="0" fontId="0" fillId="3" borderId="5" xfId="0" applyFill="1" applyBorder="1"/>
    <xf numFmtId="0" fontId="0" fillId="8" borderId="0" xfId="0" applyFill="1" applyAlignment="1">
      <alignment horizontal="center" vertical="center"/>
    </xf>
    <xf numFmtId="1" fontId="0" fillId="8" borderId="0" xfId="0" applyNumberFormat="1" applyFill="1" applyAlignment="1">
      <alignment horizontal="center" vertical="center"/>
    </xf>
    <xf numFmtId="0" fontId="0" fillId="8" borderId="5" xfId="0" applyFill="1" applyBorder="1"/>
    <xf numFmtId="1" fontId="0" fillId="8" borderId="5" xfId="0" applyNumberFormat="1" applyFill="1" applyBorder="1"/>
    <xf numFmtId="0" fontId="0" fillId="3" borderId="21" xfId="0" applyFill="1" applyBorder="1"/>
    <xf numFmtId="1" fontId="0" fillId="3" borderId="0" xfId="0" applyNumberFormat="1" applyFill="1" applyBorder="1"/>
    <xf numFmtId="0" fontId="0" fillId="8" borderId="5" xfId="0" applyFill="1" applyBorder="1" applyAlignment="1">
      <alignment wrapText="1"/>
    </xf>
    <xf numFmtId="164" fontId="0" fillId="8" borderId="5" xfId="0" applyNumberFormat="1" applyFill="1" applyBorder="1" applyAlignment="1">
      <alignment wrapText="1"/>
    </xf>
    <xf numFmtId="14" fontId="0" fillId="3" borderId="12" xfId="0" applyNumberFormat="1" applyFill="1" applyBorder="1"/>
    <xf numFmtId="1" fontId="0" fillId="3" borderId="30" xfId="0" applyNumberFormat="1" applyFill="1" applyBorder="1"/>
    <xf numFmtId="14" fontId="0" fillId="3" borderId="14" xfId="0" applyNumberFormat="1" applyFill="1" applyBorder="1"/>
    <xf numFmtId="0" fontId="0" fillId="3" borderId="5" xfId="0" applyFill="1" applyBorder="1" applyProtection="1">
      <protection locked="0"/>
    </xf>
    <xf numFmtId="0" fontId="0" fillId="4" borderId="0" xfId="0" applyFill="1" applyAlignment="1">
      <alignment horizontal="center" vertical="center"/>
    </xf>
    <xf numFmtId="0" fontId="0" fillId="4" borderId="5" xfId="0" applyFill="1" applyBorder="1"/>
    <xf numFmtId="14" fontId="0" fillId="4" borderId="0" xfId="0" applyNumberFormat="1" applyFill="1" applyBorder="1"/>
    <xf numFmtId="0" fontId="0" fillId="4" borderId="5" xfId="0" applyFill="1" applyBorder="1" applyAlignment="1">
      <alignment wrapText="1"/>
    </xf>
    <xf numFmtId="0" fontId="0" fillId="3" borderId="31" xfId="0" applyFill="1" applyBorder="1"/>
    <xf numFmtId="0" fontId="0" fillId="4" borderId="0" xfId="0" applyFill="1" applyBorder="1" applyAlignment="1">
      <alignment vertical="top" wrapText="1"/>
    </xf>
    <xf numFmtId="0" fontId="0" fillId="3" borderId="24" xfId="0" applyFill="1" applyBorder="1" applyProtection="1"/>
    <xf numFmtId="0" fontId="0" fillId="7" borderId="24" xfId="0" applyFill="1" applyBorder="1" applyProtection="1"/>
    <xf numFmtId="0" fontId="0" fillId="3" borderId="13" xfId="0" applyFill="1" applyBorder="1" applyProtection="1"/>
    <xf numFmtId="0" fontId="0" fillId="7" borderId="13" xfId="0" applyFill="1" applyBorder="1" applyProtection="1"/>
    <xf numFmtId="0" fontId="0" fillId="3" borderId="16" xfId="0" applyFill="1" applyBorder="1" applyProtection="1"/>
    <xf numFmtId="0" fontId="0" fillId="7" borderId="16" xfId="0" applyFill="1" applyBorder="1" applyProtection="1"/>
    <xf numFmtId="0" fontId="0" fillId="3" borderId="11" xfId="0" applyFill="1" applyBorder="1" applyProtection="1"/>
    <xf numFmtId="20" fontId="0" fillId="4" borderId="0" xfId="0" applyNumberFormat="1" applyFill="1"/>
    <xf numFmtId="0" fontId="5" fillId="4" borderId="0" xfId="0" applyFont="1" applyFill="1" applyBorder="1"/>
    <xf numFmtId="20" fontId="1" fillId="3" borderId="1" xfId="0" applyNumberFormat="1" applyFont="1" applyFill="1" applyBorder="1" applyAlignment="1" applyProtection="1">
      <alignment horizontal="center" vertical="center"/>
      <protection locked="0"/>
    </xf>
    <xf numFmtId="164" fontId="1" fillId="3" borderId="32" xfId="0" applyNumberFormat="1" applyFont="1" applyFill="1" applyBorder="1" applyAlignment="1" applyProtection="1">
      <alignment horizontal="center"/>
      <protection locked="0"/>
    </xf>
    <xf numFmtId="0" fontId="1" fillId="3" borderId="1" xfId="0" applyFont="1" applyFill="1" applyBorder="1" applyAlignment="1" applyProtection="1">
      <alignment horizontal="center" vertical="center"/>
      <protection locked="0"/>
    </xf>
    <xf numFmtId="0" fontId="6" fillId="4" borderId="0" xfId="0" applyFont="1" applyFill="1" applyBorder="1"/>
    <xf numFmtId="0" fontId="6" fillId="4" borderId="0" xfId="0" applyFont="1" applyFill="1"/>
    <xf numFmtId="0" fontId="6" fillId="4" borderId="0" xfId="0" applyFont="1" applyFill="1" applyBorder="1" applyAlignment="1">
      <alignment vertical="center"/>
    </xf>
    <xf numFmtId="0" fontId="0" fillId="4" borderId="19" xfId="0" applyFill="1" applyBorder="1" applyAlignment="1">
      <alignment vertical="center"/>
    </xf>
    <xf numFmtId="0" fontId="0" fillId="4" borderId="35" xfId="0" applyFill="1" applyBorder="1" applyAlignment="1">
      <alignment vertical="center"/>
    </xf>
    <xf numFmtId="0" fontId="0" fillId="4" borderId="36" xfId="0" applyFill="1" applyBorder="1" applyAlignment="1">
      <alignment vertical="center"/>
    </xf>
    <xf numFmtId="0" fontId="6" fillId="4" borderId="0" xfId="0" applyFont="1" applyFill="1" applyBorder="1" applyAlignment="1">
      <alignment wrapText="1"/>
    </xf>
    <xf numFmtId="2" fontId="0" fillId="4" borderId="28" xfId="0" applyNumberFormat="1" applyFont="1" applyFill="1" applyBorder="1" applyAlignment="1">
      <alignment horizontal="center" vertical="center"/>
    </xf>
    <xf numFmtId="2" fontId="0" fillId="4" borderId="13" xfId="0" applyNumberFormat="1" applyFont="1" applyFill="1" applyBorder="1" applyAlignment="1">
      <alignment horizontal="center" vertical="center"/>
    </xf>
    <xf numFmtId="2" fontId="0" fillId="4" borderId="16" xfId="0" applyNumberFormat="1" applyFont="1" applyFill="1" applyBorder="1" applyAlignment="1">
      <alignment horizontal="center" vertical="center"/>
    </xf>
    <xf numFmtId="20" fontId="2" fillId="4" borderId="0" xfId="0" applyNumberFormat="1" applyFont="1" applyFill="1"/>
    <xf numFmtId="0" fontId="0" fillId="8" borderId="39" xfId="0" applyFill="1" applyBorder="1"/>
    <xf numFmtId="0" fontId="5" fillId="8" borderId="29" xfId="0" applyFont="1" applyFill="1" applyBorder="1" applyAlignment="1">
      <alignment horizontal="left" wrapText="1"/>
    </xf>
    <xf numFmtId="0" fontId="5" fillId="0" borderId="9" xfId="0" applyFont="1" applyBorder="1" applyAlignment="1">
      <alignment horizontal="left"/>
    </xf>
    <xf numFmtId="0" fontId="0" fillId="0" borderId="11" xfId="0" applyBorder="1" applyAlignment="1">
      <alignment horizontal="left"/>
    </xf>
    <xf numFmtId="0" fontId="0" fillId="0" borderId="12" xfId="0" applyBorder="1" applyAlignment="1">
      <alignment horizontal="left" wrapText="1"/>
    </xf>
    <xf numFmtId="0" fontId="0" fillId="0" borderId="13" xfId="0" applyBorder="1" applyAlignment="1">
      <alignment horizontal="left" wrapText="1"/>
    </xf>
    <xf numFmtId="0" fontId="5" fillId="8" borderId="40" xfId="0" applyFont="1" applyFill="1" applyBorder="1" applyAlignment="1">
      <alignment wrapText="1"/>
    </xf>
    <xf numFmtId="0" fontId="5" fillId="8" borderId="4" xfId="0" applyFont="1" applyFill="1" applyBorder="1" applyAlignment="1">
      <alignment wrapText="1"/>
    </xf>
    <xf numFmtId="0" fontId="5" fillId="0" borderId="12" xfId="0" applyFont="1" applyBorder="1" applyAlignment="1">
      <alignment horizontal="left"/>
    </xf>
    <xf numFmtId="0" fontId="0" fillId="0" borderId="13" xfId="0" applyBorder="1" applyAlignment="1">
      <alignment horizontal="left"/>
    </xf>
    <xf numFmtId="0" fontId="0" fillId="4" borderId="19" xfId="0" applyFill="1" applyBorder="1" applyAlignment="1">
      <alignment vertical="top" wrapText="1"/>
    </xf>
    <xf numFmtId="0" fontId="0" fillId="4" borderId="20" xfId="0" applyFill="1" applyBorder="1" applyAlignment="1">
      <alignment vertical="top" wrapText="1"/>
    </xf>
    <xf numFmtId="0" fontId="0" fillId="4" borderId="21" xfId="0" applyFill="1" applyBorder="1" applyAlignment="1">
      <alignment vertical="top" wrapText="1"/>
    </xf>
    <xf numFmtId="0" fontId="0" fillId="4" borderId="21" xfId="0" applyFill="1" applyBorder="1" applyAlignment="1">
      <alignment wrapText="1"/>
    </xf>
    <xf numFmtId="0" fontId="9" fillId="4" borderId="0" xfId="0" applyFont="1" applyFill="1" applyBorder="1"/>
    <xf numFmtId="0" fontId="2" fillId="4" borderId="21" xfId="0" applyFont="1" applyFill="1" applyBorder="1" applyAlignment="1"/>
    <xf numFmtId="0" fontId="2" fillId="4" borderId="0" xfId="0" applyFont="1" applyFill="1" applyBorder="1" applyAlignment="1"/>
    <xf numFmtId="0" fontId="2" fillId="4" borderId="19" xfId="0" applyFont="1" applyFill="1" applyBorder="1" applyAlignment="1"/>
    <xf numFmtId="0" fontId="2" fillId="4" borderId="20" xfId="0" applyFont="1" applyFill="1" applyBorder="1" applyAlignment="1"/>
    <xf numFmtId="0" fontId="0" fillId="4" borderId="12" xfId="0" applyFill="1" applyBorder="1" applyAlignment="1">
      <alignment horizontal="center" vertical="center"/>
    </xf>
    <xf numFmtId="0" fontId="6" fillId="3" borderId="1" xfId="0" applyFont="1" applyFill="1" applyBorder="1" applyProtection="1">
      <protection locked="0"/>
    </xf>
    <xf numFmtId="0" fontId="0" fillId="8" borderId="19" xfId="0" applyFill="1" applyBorder="1"/>
    <xf numFmtId="0" fontId="0" fillId="8" borderId="20" xfId="0" applyFill="1" applyBorder="1"/>
    <xf numFmtId="0" fontId="0" fillId="8" borderId="7" xfId="0" applyFill="1" applyBorder="1"/>
    <xf numFmtId="0" fontId="0" fillId="8" borderId="21" xfId="0" applyFill="1" applyBorder="1"/>
    <xf numFmtId="0" fontId="5" fillId="8" borderId="0" xfId="0" applyFont="1" applyFill="1" applyBorder="1"/>
    <xf numFmtId="0" fontId="0" fillId="8" borderId="0" xfId="0" applyFill="1" applyBorder="1"/>
    <xf numFmtId="0" fontId="0" fillId="8" borderId="6" xfId="0" applyFill="1" applyBorder="1"/>
    <xf numFmtId="0" fontId="0" fillId="8" borderId="8" xfId="0" applyFill="1" applyBorder="1"/>
    <xf numFmtId="0" fontId="0" fillId="8" borderId="4" xfId="0" applyFill="1" applyBorder="1"/>
    <xf numFmtId="0" fontId="0" fillId="8" borderId="3" xfId="0" applyFill="1" applyBorder="1"/>
    <xf numFmtId="0" fontId="0" fillId="0" borderId="41" xfId="0" applyBorder="1" applyAlignment="1">
      <alignment wrapText="1"/>
    </xf>
    <xf numFmtId="0" fontId="0" fillId="0" borderId="42" xfId="0" applyBorder="1"/>
    <xf numFmtId="164" fontId="0" fillId="6" borderId="20" xfId="0" applyNumberFormat="1" applyFill="1" applyBorder="1" applyAlignment="1"/>
    <xf numFmtId="164" fontId="0" fillId="5" borderId="0" xfId="0" applyNumberFormat="1" applyFill="1" applyBorder="1" applyAlignment="1"/>
    <xf numFmtId="0" fontId="0" fillId="0" borderId="5" xfId="0" applyBorder="1" applyAlignment="1">
      <alignment wrapText="1"/>
    </xf>
    <xf numFmtId="0" fontId="11" fillId="0" borderId="0" xfId="0" applyFont="1"/>
    <xf numFmtId="0" fontId="10" fillId="4" borderId="0" xfId="0" applyFont="1" applyFill="1" applyAlignment="1">
      <alignment horizontal="right" vertical="center"/>
    </xf>
    <xf numFmtId="0" fontId="0" fillId="8" borderId="0" xfId="0" applyFill="1"/>
    <xf numFmtId="0" fontId="6" fillId="4" borderId="6" xfId="0" applyFont="1" applyFill="1" applyBorder="1" applyAlignment="1">
      <alignment horizontal="left" vertical="center" wrapText="1"/>
    </xf>
    <xf numFmtId="165" fontId="3" fillId="4" borderId="43" xfId="0" applyNumberFormat="1" applyFont="1" applyFill="1" applyBorder="1" applyAlignment="1" applyProtection="1">
      <alignment horizontal="left"/>
    </xf>
    <xf numFmtId="165" fontId="3" fillId="4" borderId="37" xfId="0" applyNumberFormat="1" applyFont="1" applyFill="1" applyBorder="1" applyAlignment="1" applyProtection="1">
      <alignment horizontal="left"/>
    </xf>
    <xf numFmtId="0" fontId="4" fillId="3" borderId="44"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vertical="center"/>
      <protection locked="0"/>
    </xf>
    <xf numFmtId="0" fontId="4" fillId="3" borderId="46" xfId="0" applyFont="1" applyFill="1" applyBorder="1" applyAlignment="1" applyProtection="1">
      <alignment horizontal="center" vertical="center"/>
      <protection locked="0"/>
    </xf>
    <xf numFmtId="0" fontId="4" fillId="7" borderId="47" xfId="0" applyFont="1" applyFill="1" applyBorder="1" applyAlignment="1" applyProtection="1">
      <alignment horizontal="center" vertical="center"/>
      <protection locked="0"/>
    </xf>
    <xf numFmtId="0" fontId="4" fillId="7" borderId="45" xfId="0" applyFont="1" applyFill="1" applyBorder="1" applyAlignment="1" applyProtection="1">
      <alignment horizontal="center" vertical="center"/>
      <protection locked="0"/>
    </xf>
    <xf numFmtId="0" fontId="4" fillId="7" borderId="46" xfId="0" applyFont="1" applyFill="1" applyBorder="1" applyAlignment="1" applyProtection="1">
      <alignment horizontal="center" vertical="center"/>
      <protection locked="0"/>
    </xf>
    <xf numFmtId="0" fontId="4" fillId="7" borderId="44" xfId="0" applyFont="1" applyFill="1" applyBorder="1" applyAlignment="1" applyProtection="1">
      <alignment horizontal="center" vertical="center"/>
      <protection locked="0"/>
    </xf>
    <xf numFmtId="164" fontId="0" fillId="4" borderId="0" xfId="0" applyNumberFormat="1" applyFill="1"/>
    <xf numFmtId="0" fontId="15" fillId="0" borderId="0" xfId="0" applyFont="1" applyAlignment="1">
      <alignment vertical="center"/>
    </xf>
    <xf numFmtId="0" fontId="0" fillId="9" borderId="0" xfId="0" applyFill="1" applyBorder="1"/>
    <xf numFmtId="0" fontId="16" fillId="9" borderId="0" xfId="0" applyFont="1" applyFill="1" applyBorder="1"/>
    <xf numFmtId="0" fontId="17" fillId="9" borderId="0" xfId="0" applyFont="1" applyFill="1" applyBorder="1"/>
    <xf numFmtId="0" fontId="0" fillId="4" borderId="21" xfId="0" applyFill="1" applyBorder="1" applyAlignment="1">
      <alignment horizontal="left" vertical="top" wrapText="1"/>
    </xf>
    <xf numFmtId="0" fontId="0" fillId="4" borderId="0" xfId="0" applyFill="1" applyBorder="1" applyAlignment="1">
      <alignment horizontal="left" vertical="top" wrapText="1"/>
    </xf>
    <xf numFmtId="0" fontId="1" fillId="3" borderId="22" xfId="0" applyFont="1" applyFill="1" applyBorder="1" applyAlignment="1" applyProtection="1">
      <alignment horizontal="center"/>
      <protection locked="0"/>
    </xf>
    <xf numFmtId="0" fontId="1" fillId="3" borderId="23"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0" fillId="4" borderId="0" xfId="0" applyFill="1" applyBorder="1" applyAlignment="1">
      <alignment horizontal="left" vertical="center" wrapText="1"/>
    </xf>
    <xf numFmtId="0" fontId="1" fillId="3" borderId="22"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6" fillId="4" borderId="0" xfId="0" applyFont="1" applyFill="1" applyBorder="1" applyAlignment="1">
      <alignment horizontal="lef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4" borderId="11" xfId="0" applyFill="1" applyBorder="1" applyAlignment="1">
      <alignment horizontal="left" vertical="center" wrapText="1"/>
    </xf>
    <xf numFmtId="0" fontId="0" fillId="4" borderId="38" xfId="0" applyFill="1" applyBorder="1" applyAlignment="1">
      <alignment horizontal="left" vertical="center" wrapText="1"/>
    </xf>
    <xf numFmtId="0" fontId="0" fillId="4" borderId="30" xfId="0" applyFill="1" applyBorder="1" applyAlignment="1">
      <alignment horizontal="left" vertical="center" wrapText="1"/>
    </xf>
    <xf numFmtId="0" fontId="0" fillId="4" borderId="12" xfId="0" applyFill="1" applyBorder="1" applyAlignment="1">
      <alignment horizontal="left" vertical="center"/>
    </xf>
    <xf numFmtId="0" fontId="0" fillId="4" borderId="5" xfId="0" applyFill="1" applyBorder="1" applyAlignment="1">
      <alignment horizontal="left" vertical="center"/>
    </xf>
    <xf numFmtId="0" fontId="0" fillId="4" borderId="33"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34" xfId="0" applyFill="1" applyBorder="1" applyAlignment="1">
      <alignment horizontal="left" vertical="center"/>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37" xfId="0" applyBorder="1" applyAlignment="1">
      <alignment horizontal="left" wrapText="1"/>
    </xf>
    <xf numFmtId="0" fontId="0" fillId="0" borderId="30" xfId="0" applyBorder="1" applyAlignment="1">
      <alignment horizontal="left" wrapText="1"/>
    </xf>
    <xf numFmtId="0" fontId="0" fillId="0" borderId="38" xfId="0" applyBorder="1" applyAlignment="1">
      <alignment horizontal="left" wrapText="1"/>
    </xf>
    <xf numFmtId="0" fontId="0" fillId="0" borderId="5" xfId="0" applyBorder="1" applyAlignment="1">
      <alignment horizontal="left" wrapText="1"/>
    </xf>
  </cellXfs>
  <cellStyles count="1">
    <cellStyle name="Normal" xfId="0" builtinId="0"/>
  </cellStyles>
  <dxfs count="50">
    <dxf>
      <font>
        <color theme="0"/>
      </font>
      <fill>
        <patternFill>
          <bgColor theme="0"/>
        </patternFill>
      </fill>
      <border>
        <left/>
        <right/>
        <top/>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70185"/>
      <color rgb="FFFFFFCC"/>
      <color rgb="FF74FCFC"/>
      <color rgb="FFCCFFCC"/>
      <color rgb="FF008E40"/>
      <color rgb="FFC3140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image" Target="../media/image2.png"/></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2"/>
          <c:order val="0"/>
          <c:tx>
            <c:v>Moving Range</c:v>
          </c:tx>
          <c:spPr>
            <a:ln>
              <a:solidFill>
                <a:schemeClr val="accent1">
                  <a:lumMod val="75000"/>
                </a:schemeClr>
              </a:solidFill>
            </a:ln>
          </c:spPr>
          <c:marker>
            <c:symbol val="none"/>
          </c:marker>
          <c:val>
            <c:numRef>
              <c:f>[0]!Moving_range</c:f>
              <c:numCache>
                <c:formatCode>General</c:formatCode>
                <c:ptCount val="1"/>
                <c:pt idx="0">
                  <c:v>0</c:v>
                </c:pt>
              </c:numCache>
            </c:numRef>
          </c:val>
        </c:ser>
        <c:ser>
          <c:idx val="0"/>
          <c:order val="1"/>
          <c:tx>
            <c:v>MR Control limit</c:v>
          </c:tx>
          <c:spPr>
            <a:ln>
              <a:solidFill>
                <a:schemeClr val="accent3">
                  <a:lumMod val="75000"/>
                </a:schemeClr>
              </a:solidFill>
              <a:prstDash val="dash"/>
            </a:ln>
          </c:spPr>
          <c:marker>
            <c:symbol val="none"/>
          </c:marker>
          <c:val>
            <c:numRef>
              <c:f>[0]!MR_CL</c:f>
              <c:numCache>
                <c:formatCode>General</c:formatCode>
                <c:ptCount val="1"/>
                <c:pt idx="0">
                  <c:v>0</c:v>
                </c:pt>
              </c:numCache>
            </c:numRef>
          </c:val>
        </c:ser>
        <c:ser>
          <c:idx val="1"/>
          <c:order val="2"/>
          <c:tx>
            <c:v>MR Mean</c:v>
          </c:tx>
          <c:marker>
            <c:symbol val="none"/>
          </c:marker>
          <c:val>
            <c:numRef>
              <c:f>[0]!MR_Mean</c:f>
              <c:numCache>
                <c:formatCode>General</c:formatCode>
                <c:ptCount val="1"/>
                <c:pt idx="0">
                  <c:v>0</c:v>
                </c:pt>
              </c:numCache>
            </c:numRef>
          </c:val>
        </c:ser>
        <c:ser>
          <c:idx val="3"/>
          <c:order val="3"/>
          <c:tx>
            <c:v>High Point</c:v>
          </c:tx>
          <c:spPr>
            <a:ln>
              <a:noFill/>
            </a:ln>
          </c:spPr>
          <c:marker>
            <c:symbol val="triangle"/>
            <c:size val="8"/>
            <c:spPr>
              <a:solidFill>
                <a:srgbClr val="FF0000"/>
              </a:solidFill>
              <a:ln>
                <a:solidFill>
                  <a:srgbClr val="FF0000"/>
                </a:solidFill>
              </a:ln>
            </c:spPr>
          </c:marker>
          <c:val>
            <c:numRef>
              <c:f>[0]!MR_high_point</c:f>
              <c:numCache>
                <c:formatCode>General</c:formatCode>
                <c:ptCount val="1"/>
                <c:pt idx="0">
                  <c:v>0</c:v>
                </c:pt>
              </c:numCache>
            </c:numRef>
          </c:val>
        </c:ser>
        <c:dLbls/>
        <c:marker val="1"/>
        <c:axId val="70859776"/>
        <c:axId val="70886144"/>
      </c:lineChart>
      <c:catAx>
        <c:axId val="70859776"/>
        <c:scaling>
          <c:orientation val="minMax"/>
        </c:scaling>
        <c:delete val="1"/>
        <c:axPos val="b"/>
        <c:majorTickMark val="none"/>
        <c:tickLblPos val="none"/>
        <c:crossAx val="70886144"/>
        <c:crosses val="autoZero"/>
        <c:lblAlgn val="ctr"/>
        <c:lblOffset val="100"/>
      </c:catAx>
      <c:valAx>
        <c:axId val="70886144"/>
        <c:scaling>
          <c:orientation val="minMax"/>
        </c:scaling>
        <c:axPos val="l"/>
        <c:numFmt formatCode="General" sourceLinked="1"/>
        <c:majorTickMark val="none"/>
        <c:tickLblPos val="nextTo"/>
        <c:crossAx val="70859776"/>
        <c:crosses val="autoZero"/>
        <c:crossBetween val="between"/>
      </c:valAx>
    </c:plotArea>
    <c:legend>
      <c:legendPos val="b"/>
      <c:layout/>
    </c:legend>
    <c:plotVisOnly val="1"/>
    <c:dispBlanksAs val="gap"/>
  </c:chart>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3508064368678122E-2"/>
          <c:y val="7.0609626109922718E-2"/>
          <c:w val="0.91947244376228821"/>
          <c:h val="0.67672074008566174"/>
        </c:manualLayout>
      </c:layout>
      <c:lineChart>
        <c:grouping val="standard"/>
        <c:ser>
          <c:idx val="0"/>
          <c:order val="0"/>
          <c:tx>
            <c:strRef>
              <c:f>'Work sheet 1'!$D$2</c:f>
              <c:strCache>
                <c:ptCount val="1"/>
                <c:pt idx="0">
                  <c:v>0</c:v>
                </c:pt>
              </c:strCache>
            </c:strRef>
          </c:tx>
          <c:spPr>
            <a:ln>
              <a:solidFill>
                <a:schemeClr val="accent1">
                  <a:lumMod val="75000"/>
                </a:schemeClr>
              </a:solidFill>
            </a:ln>
          </c:spPr>
          <c:marker>
            <c:symbol val="none"/>
          </c:marker>
          <c:cat>
            <c:strRef>
              <c:f>[0]!X_Axis</c:f>
              <c:strCache>
                <c:ptCount val="1"/>
                <c:pt idx="0">
                  <c:v>00/01/1900</c:v>
                </c:pt>
              </c:strCache>
            </c:strRef>
          </c:cat>
          <c:val>
            <c:numRef>
              <c:f>[0]!Measure</c:f>
              <c:numCache>
                <c:formatCode>General</c:formatCode>
                <c:ptCount val="2"/>
                <c:pt idx="0">
                  <c:v>0</c:v>
                </c:pt>
                <c:pt idx="1">
                  <c:v>0</c:v>
                </c:pt>
              </c:numCache>
            </c:numRef>
          </c:val>
        </c:ser>
        <c:ser>
          <c:idx val="1"/>
          <c:order val="1"/>
          <c:tx>
            <c:strRef>
              <c:f>'Work sheet 1'!$G$8</c:f>
              <c:strCache>
                <c:ptCount val="1"/>
                <c:pt idx="0">
                  <c:v>Mean</c:v>
                </c:pt>
              </c:strCache>
            </c:strRef>
          </c:tx>
          <c:marker>
            <c:symbol val="none"/>
          </c:marker>
          <c:cat>
            <c:strRef>
              <c:f>[0]!X_Axis</c:f>
              <c:strCache>
                <c:ptCount val="1"/>
                <c:pt idx="0">
                  <c:v>00/01/1900</c:v>
                </c:pt>
              </c:strCache>
            </c:strRef>
          </c:cat>
          <c:val>
            <c:numRef>
              <c:f>[0]!Mean</c:f>
              <c:numCache>
                <c:formatCode>General</c:formatCode>
                <c:ptCount val="2"/>
                <c:pt idx="0">
                  <c:v>0</c:v>
                </c:pt>
                <c:pt idx="1">
                  <c:v>0</c:v>
                </c:pt>
              </c:numCache>
            </c:numRef>
          </c:val>
        </c:ser>
        <c:ser>
          <c:idx val="2"/>
          <c:order val="2"/>
          <c:tx>
            <c:v>Process limit</c:v>
          </c:tx>
          <c:spPr>
            <a:ln w="34925">
              <a:solidFill>
                <a:schemeClr val="accent3">
                  <a:lumMod val="75000"/>
                </a:schemeClr>
              </a:solidFill>
              <a:prstDash val="dash"/>
            </a:ln>
          </c:spPr>
          <c:marker>
            <c:symbol val="none"/>
          </c:marker>
          <c:cat>
            <c:strRef>
              <c:f>[0]!X_Axis</c:f>
              <c:strCache>
                <c:ptCount val="1"/>
                <c:pt idx="0">
                  <c:v>00/01/1900</c:v>
                </c:pt>
              </c:strCache>
            </c:strRef>
          </c:cat>
          <c:val>
            <c:numRef>
              <c:f>[0]!UCL</c:f>
              <c:numCache>
                <c:formatCode>General</c:formatCode>
                <c:ptCount val="2"/>
                <c:pt idx="0">
                  <c:v>#N/A</c:v>
                </c:pt>
                <c:pt idx="1">
                  <c:v>#N/A</c:v>
                </c:pt>
              </c:numCache>
            </c:numRef>
          </c:val>
        </c:ser>
        <c:ser>
          <c:idx val="3"/>
          <c:order val="3"/>
          <c:spPr>
            <a:ln w="34925">
              <a:solidFill>
                <a:schemeClr val="accent3">
                  <a:lumMod val="75000"/>
                </a:schemeClr>
              </a:solidFill>
              <a:prstDash val="dash"/>
            </a:ln>
          </c:spPr>
          <c:marker>
            <c:symbol val="none"/>
          </c:marker>
          <c:cat>
            <c:strRef>
              <c:f>[0]!X_Axis</c:f>
              <c:strCache>
                <c:ptCount val="1"/>
                <c:pt idx="0">
                  <c:v>00/01/1900</c:v>
                </c:pt>
              </c:strCache>
            </c:strRef>
          </c:cat>
          <c:val>
            <c:numRef>
              <c:f>[0]!LCL</c:f>
              <c:numCache>
                <c:formatCode>General</c:formatCode>
                <c:ptCount val="2"/>
                <c:pt idx="0">
                  <c:v>#N/A</c:v>
                </c:pt>
                <c:pt idx="1">
                  <c:v>#N/A</c:v>
                </c:pt>
              </c:numCache>
            </c:numRef>
          </c:val>
        </c:ser>
        <c:ser>
          <c:idx val="4"/>
          <c:order val="4"/>
          <c:tx>
            <c:v>R1: High or low point</c:v>
          </c:tx>
          <c:spPr>
            <a:ln>
              <a:noFill/>
            </a:ln>
          </c:spPr>
          <c:marker>
            <c:symbol val="triangle"/>
            <c:size val="7"/>
            <c:spPr>
              <a:solidFill>
                <a:srgbClr val="FF0000"/>
              </a:solidFill>
              <a:ln>
                <a:solidFill>
                  <a:srgbClr val="FF0000"/>
                </a:solidFill>
              </a:ln>
            </c:spPr>
          </c:marker>
          <c:cat>
            <c:strRef>
              <c:f>[0]!X_Axis</c:f>
              <c:strCache>
                <c:ptCount val="1"/>
                <c:pt idx="0">
                  <c:v>00/01/1900</c:v>
                </c:pt>
              </c:strCache>
            </c:strRef>
          </c:cat>
          <c:val>
            <c:numRef>
              <c:f>[0]!Astro_points</c:f>
              <c:numCache>
                <c:formatCode>General</c:formatCode>
                <c:ptCount val="2"/>
                <c:pt idx="0">
                  <c:v>#N/A</c:v>
                </c:pt>
                <c:pt idx="1">
                  <c:v>#N/A</c:v>
                </c:pt>
              </c:numCache>
            </c:numRef>
          </c:val>
        </c:ser>
        <c:ser>
          <c:idx val="5"/>
          <c:order val="5"/>
          <c:tx>
            <c:v>R2:7 points above or below mean</c:v>
          </c:tx>
          <c:spPr>
            <a:ln>
              <a:noFill/>
            </a:ln>
          </c:spPr>
          <c:marker>
            <c:symbol val="diamond"/>
            <c:size val="9"/>
            <c:spPr>
              <a:solidFill>
                <a:schemeClr val="accent6">
                  <a:lumMod val="75000"/>
                </a:schemeClr>
              </a:solidFill>
              <a:ln>
                <a:solidFill>
                  <a:schemeClr val="accent6">
                    <a:lumMod val="75000"/>
                  </a:schemeClr>
                </a:solidFill>
              </a:ln>
            </c:spPr>
          </c:marker>
          <c:cat>
            <c:strRef>
              <c:f>[0]!X_Axis</c:f>
              <c:strCache>
                <c:ptCount val="1"/>
                <c:pt idx="0">
                  <c:v>00/01/1900</c:v>
                </c:pt>
              </c:strCache>
            </c:strRef>
          </c:cat>
          <c:val>
            <c:numRef>
              <c:f>[0]!Run_above</c:f>
              <c:numCache>
                <c:formatCode>General</c:formatCode>
                <c:ptCount val="2"/>
                <c:pt idx="0">
                  <c:v>#N/A</c:v>
                </c:pt>
                <c:pt idx="1">
                  <c:v>#N/A</c:v>
                </c:pt>
              </c:numCache>
            </c:numRef>
          </c:val>
        </c:ser>
        <c:ser>
          <c:idx val="6"/>
          <c:order val="6"/>
          <c:tx>
            <c:v>m</c:v>
          </c:tx>
          <c:spPr>
            <a:ln>
              <a:noFill/>
            </a:ln>
          </c:spPr>
          <c:marker>
            <c:symbol val="diamond"/>
            <c:size val="9"/>
            <c:spPr>
              <a:solidFill>
                <a:schemeClr val="accent6">
                  <a:lumMod val="75000"/>
                </a:schemeClr>
              </a:solidFill>
              <a:ln>
                <a:solidFill>
                  <a:schemeClr val="accent6">
                    <a:lumMod val="75000"/>
                  </a:schemeClr>
                </a:solidFill>
              </a:ln>
            </c:spPr>
          </c:marker>
          <c:cat>
            <c:strRef>
              <c:f>[0]!X_Axis</c:f>
              <c:strCache>
                <c:ptCount val="1"/>
                <c:pt idx="0">
                  <c:v>00/01/1900</c:v>
                </c:pt>
              </c:strCache>
            </c:strRef>
          </c:cat>
          <c:val>
            <c:numRef>
              <c:f>[0]!Run_below</c:f>
              <c:numCache>
                <c:formatCode>General</c:formatCode>
                <c:ptCount val="2"/>
                <c:pt idx="0">
                  <c:v>#N/A</c:v>
                </c:pt>
                <c:pt idx="1">
                  <c:v>#N/A</c:v>
                </c:pt>
              </c:numCache>
            </c:numRef>
          </c:val>
        </c:ser>
        <c:ser>
          <c:idx val="8"/>
          <c:order val="7"/>
          <c:tx>
            <c:v>trend down</c:v>
          </c:tx>
          <c:spPr>
            <a:ln>
              <a:noFill/>
            </a:ln>
          </c:spPr>
          <c:marker>
            <c:symbol val="x"/>
            <c:size val="7"/>
            <c:spPr>
              <a:solidFill>
                <a:srgbClr val="00B0F0"/>
              </a:solidFill>
              <a:ln>
                <a:solidFill>
                  <a:srgbClr val="00B0F0"/>
                </a:solidFill>
              </a:ln>
            </c:spPr>
          </c:marker>
          <c:cat>
            <c:strRef>
              <c:f>[0]!X_Axis</c:f>
              <c:strCache>
                <c:ptCount val="1"/>
                <c:pt idx="0">
                  <c:v>00/01/1900</c:v>
                </c:pt>
              </c:strCache>
            </c:strRef>
          </c:cat>
          <c:val>
            <c:numRef>
              <c:f>[0]!Trend_down</c:f>
              <c:numCache>
                <c:formatCode>General</c:formatCode>
                <c:ptCount val="2"/>
                <c:pt idx="0">
                  <c:v>#N/A</c:v>
                </c:pt>
                <c:pt idx="1">
                  <c:v>#N/A</c:v>
                </c:pt>
              </c:numCache>
            </c:numRef>
          </c:val>
        </c:ser>
        <c:ser>
          <c:idx val="7"/>
          <c:order val="8"/>
          <c:tx>
            <c:v>R2: Rising or falling trend</c:v>
          </c:tx>
          <c:spPr>
            <a:ln>
              <a:noFill/>
            </a:ln>
          </c:spPr>
          <c:marker>
            <c:symbol val="square"/>
            <c:size val="7"/>
            <c:spPr>
              <a:solidFill>
                <a:srgbClr val="00B0F0"/>
              </a:solidFill>
              <a:ln>
                <a:solidFill>
                  <a:srgbClr val="00B0F0"/>
                </a:solidFill>
              </a:ln>
            </c:spPr>
          </c:marker>
          <c:cat>
            <c:strRef>
              <c:f>[0]!X_Axis</c:f>
              <c:strCache>
                <c:ptCount val="1"/>
                <c:pt idx="0">
                  <c:v>00/01/1900</c:v>
                </c:pt>
              </c:strCache>
            </c:strRef>
          </c:cat>
          <c:val>
            <c:numRef>
              <c:f>[0]!Trend_up</c:f>
              <c:numCache>
                <c:formatCode>General</c:formatCode>
                <c:ptCount val="2"/>
                <c:pt idx="0">
                  <c:v>#N/A</c:v>
                </c:pt>
                <c:pt idx="1">
                  <c:v>#N/A</c:v>
                </c:pt>
              </c:numCache>
            </c:numRef>
          </c:val>
        </c:ser>
        <c:ser>
          <c:idx val="9"/>
          <c:order val="9"/>
          <c:tx>
            <c:strRef>
              <c:f>'Work sheet 1'!$AZ$6</c:f>
              <c:strCache>
                <c:ptCount val="1"/>
                <c:pt idx="0">
                  <c:v>0</c:v>
                </c:pt>
              </c:strCache>
            </c:strRef>
          </c:tx>
          <c:spPr>
            <a:ln>
              <a:noFill/>
            </a:ln>
          </c:spPr>
          <c:marker>
            <c:symbol val="square"/>
            <c:size val="15"/>
            <c:spPr>
              <a:blipFill>
                <a:blip xmlns:r="http://schemas.openxmlformats.org/officeDocument/2006/relationships" r:embed="rId1"/>
                <a:stretch>
                  <a:fillRect/>
                </a:stretch>
              </a:blipFill>
              <a:ln>
                <a:noFill/>
              </a:ln>
            </c:spPr>
          </c:marker>
          <c:dLbls>
            <c:spPr>
              <a:solidFill>
                <a:schemeClr val="bg1"/>
              </a:solidFill>
              <a:ln>
                <a:solidFill>
                  <a:schemeClr val="accent1"/>
                </a:solidFill>
              </a:ln>
            </c:spPr>
            <c:dLblPos val="b"/>
            <c:showSerName val="1"/>
          </c:dLbls>
          <c:cat>
            <c:strRef>
              <c:f>[0]!X_Axis</c:f>
              <c:strCache>
                <c:ptCount val="1"/>
                <c:pt idx="0">
                  <c:v>00/01/1900</c:v>
                </c:pt>
              </c:strCache>
            </c:strRef>
          </c:cat>
          <c:val>
            <c:numRef>
              <c:f>[0]!Intv1</c:f>
              <c:numCache>
                <c:formatCode>0</c:formatCode>
                <c:ptCount val="2"/>
                <c:pt idx="0">
                  <c:v>#N/A</c:v>
                </c:pt>
                <c:pt idx="1">
                  <c:v>#N/A</c:v>
                </c:pt>
              </c:numCache>
            </c:numRef>
          </c:val>
        </c:ser>
        <c:ser>
          <c:idx val="10"/>
          <c:order val="10"/>
          <c:tx>
            <c:strRef>
              <c:f>'Work sheet 1'!$BA$6</c:f>
              <c:strCache>
                <c:ptCount val="1"/>
                <c:pt idx="0">
                  <c:v>0</c:v>
                </c:pt>
              </c:strCache>
            </c:strRef>
          </c:tx>
          <c:spPr>
            <a:ln>
              <a:noFill/>
            </a:ln>
          </c:spPr>
          <c:marker>
            <c:symbol val="square"/>
            <c:size val="15"/>
            <c:spPr>
              <a:blipFill>
                <a:blip xmlns:r="http://schemas.openxmlformats.org/officeDocument/2006/relationships" r:embed="rId1"/>
                <a:stretch>
                  <a:fillRect/>
                </a:stretch>
              </a:blipFill>
              <a:ln>
                <a:noFill/>
              </a:ln>
            </c:spPr>
          </c:marker>
          <c:dLbls>
            <c:spPr>
              <a:solidFill>
                <a:schemeClr val="bg1"/>
              </a:solidFill>
              <a:ln>
                <a:solidFill>
                  <a:schemeClr val="accent1"/>
                </a:solidFill>
              </a:ln>
            </c:spPr>
            <c:dLblPos val="b"/>
            <c:showSerName val="1"/>
          </c:dLbls>
          <c:cat>
            <c:strRef>
              <c:f>[0]!X_Axis</c:f>
              <c:strCache>
                <c:ptCount val="1"/>
                <c:pt idx="0">
                  <c:v>00/01/1900</c:v>
                </c:pt>
              </c:strCache>
            </c:strRef>
          </c:cat>
          <c:val>
            <c:numRef>
              <c:f>[0]!Intv2</c:f>
              <c:numCache>
                <c:formatCode>0</c:formatCode>
                <c:ptCount val="2"/>
                <c:pt idx="0">
                  <c:v>#N/A</c:v>
                </c:pt>
                <c:pt idx="1">
                  <c:v>#N/A</c:v>
                </c:pt>
              </c:numCache>
            </c:numRef>
          </c:val>
        </c:ser>
        <c:ser>
          <c:idx val="11"/>
          <c:order val="11"/>
          <c:tx>
            <c:strRef>
              <c:f>'Work sheet 1'!$BB$6</c:f>
              <c:strCache>
                <c:ptCount val="1"/>
                <c:pt idx="0">
                  <c:v>0</c:v>
                </c:pt>
              </c:strCache>
            </c:strRef>
          </c:tx>
          <c:spPr>
            <a:ln>
              <a:noFill/>
            </a:ln>
          </c:spPr>
          <c:marker>
            <c:symbol val="square"/>
            <c:size val="14"/>
            <c:spPr>
              <a:blipFill>
                <a:blip xmlns:r="http://schemas.openxmlformats.org/officeDocument/2006/relationships" r:embed="rId1"/>
                <a:stretch>
                  <a:fillRect/>
                </a:stretch>
              </a:blipFill>
              <a:ln>
                <a:noFill/>
              </a:ln>
            </c:spPr>
          </c:marker>
          <c:dLbls>
            <c:spPr>
              <a:solidFill>
                <a:schemeClr val="bg1"/>
              </a:solidFill>
              <a:ln>
                <a:solidFill>
                  <a:schemeClr val="accent1"/>
                </a:solidFill>
              </a:ln>
            </c:spPr>
            <c:dLblPos val="b"/>
            <c:showSerName val="1"/>
          </c:dLbls>
          <c:cat>
            <c:strRef>
              <c:f>[0]!X_Axis</c:f>
              <c:strCache>
                <c:ptCount val="1"/>
                <c:pt idx="0">
                  <c:v>00/01/1900</c:v>
                </c:pt>
              </c:strCache>
            </c:strRef>
          </c:cat>
          <c:val>
            <c:numRef>
              <c:f>[0]!Intv3</c:f>
              <c:numCache>
                <c:formatCode>0</c:formatCode>
                <c:ptCount val="2"/>
                <c:pt idx="0">
                  <c:v>#N/A</c:v>
                </c:pt>
                <c:pt idx="1">
                  <c:v>#N/A</c:v>
                </c:pt>
              </c:numCache>
            </c:numRef>
          </c:val>
        </c:ser>
        <c:ser>
          <c:idx val="12"/>
          <c:order val="12"/>
          <c:tx>
            <c:strRef>
              <c:f>'Work sheet 1'!$BC$6</c:f>
              <c:strCache>
                <c:ptCount val="1"/>
                <c:pt idx="0">
                  <c:v>0</c:v>
                </c:pt>
              </c:strCache>
            </c:strRef>
          </c:tx>
          <c:spPr>
            <a:ln>
              <a:noFill/>
            </a:ln>
          </c:spPr>
          <c:marker>
            <c:symbol val="square"/>
            <c:size val="15"/>
            <c:spPr>
              <a:blipFill>
                <a:blip xmlns:r="http://schemas.openxmlformats.org/officeDocument/2006/relationships" r:embed="rId1"/>
                <a:stretch>
                  <a:fillRect/>
                </a:stretch>
              </a:blipFill>
              <a:ln>
                <a:noFill/>
              </a:ln>
            </c:spPr>
          </c:marker>
          <c:dLbls>
            <c:spPr>
              <a:solidFill>
                <a:schemeClr val="bg1"/>
              </a:solidFill>
              <a:ln>
                <a:solidFill>
                  <a:schemeClr val="accent1"/>
                </a:solidFill>
              </a:ln>
            </c:spPr>
            <c:dLblPos val="b"/>
            <c:showSerName val="1"/>
          </c:dLbls>
          <c:cat>
            <c:strRef>
              <c:f>[0]!X_Axis</c:f>
              <c:strCache>
                <c:ptCount val="1"/>
                <c:pt idx="0">
                  <c:v>00/01/1900</c:v>
                </c:pt>
              </c:strCache>
            </c:strRef>
          </c:cat>
          <c:val>
            <c:numRef>
              <c:f>[0]!Intv4</c:f>
              <c:numCache>
                <c:formatCode>0</c:formatCode>
                <c:ptCount val="2"/>
                <c:pt idx="0">
                  <c:v>#N/A</c:v>
                </c:pt>
                <c:pt idx="1">
                  <c:v>#N/A</c:v>
                </c:pt>
              </c:numCache>
            </c:numRef>
          </c:val>
        </c:ser>
        <c:ser>
          <c:idx val="13"/>
          <c:order val="13"/>
          <c:tx>
            <c:strRef>
              <c:f>'Work sheet 1'!$BD$6</c:f>
              <c:strCache>
                <c:ptCount val="1"/>
                <c:pt idx="0">
                  <c:v>0</c:v>
                </c:pt>
              </c:strCache>
            </c:strRef>
          </c:tx>
          <c:spPr>
            <a:ln>
              <a:noFill/>
            </a:ln>
          </c:spPr>
          <c:marker>
            <c:symbol val="square"/>
            <c:size val="15"/>
            <c:spPr>
              <a:blipFill>
                <a:blip xmlns:r="http://schemas.openxmlformats.org/officeDocument/2006/relationships" r:embed="rId1"/>
                <a:stretch>
                  <a:fillRect/>
                </a:stretch>
              </a:blipFill>
              <a:ln>
                <a:noFill/>
              </a:ln>
            </c:spPr>
          </c:marker>
          <c:dLbls>
            <c:spPr>
              <a:solidFill>
                <a:schemeClr val="bg1"/>
              </a:solidFill>
              <a:ln>
                <a:solidFill>
                  <a:schemeClr val="accent1"/>
                </a:solidFill>
              </a:ln>
            </c:spPr>
            <c:dLblPos val="b"/>
            <c:showSerName val="1"/>
          </c:dLbls>
          <c:cat>
            <c:strRef>
              <c:f>[0]!X_Axis</c:f>
              <c:strCache>
                <c:ptCount val="1"/>
                <c:pt idx="0">
                  <c:v>00/01/1900</c:v>
                </c:pt>
              </c:strCache>
            </c:strRef>
          </c:cat>
          <c:val>
            <c:numRef>
              <c:f>[0]!Intv5</c:f>
              <c:numCache>
                <c:formatCode>0</c:formatCode>
                <c:ptCount val="2"/>
                <c:pt idx="0">
                  <c:v>#N/A</c:v>
                </c:pt>
                <c:pt idx="1">
                  <c:v>#N/A</c:v>
                </c:pt>
              </c:numCache>
            </c:numRef>
          </c:val>
        </c:ser>
        <c:ser>
          <c:idx val="14"/>
          <c:order val="14"/>
          <c:tx>
            <c:strRef>
              <c:f>'Work sheet 1'!$BF$6</c:f>
              <c:strCache>
                <c:ptCount val="1"/>
                <c:pt idx="0">
                  <c:v>0</c:v>
                </c:pt>
              </c:strCache>
            </c:strRef>
          </c:tx>
          <c:spPr>
            <a:ln>
              <a:noFill/>
            </a:ln>
          </c:spPr>
          <c:marker>
            <c:symbol val="square"/>
            <c:size val="15"/>
            <c:spPr>
              <a:blipFill>
                <a:blip xmlns:r="http://schemas.openxmlformats.org/officeDocument/2006/relationships" r:embed="rId1"/>
                <a:stretch>
                  <a:fillRect/>
                </a:stretch>
              </a:blipFill>
              <a:ln>
                <a:noFill/>
              </a:ln>
            </c:spPr>
          </c:marker>
          <c:dLbls>
            <c:dLbl>
              <c:idx val="30"/>
              <c:dLblPos val="b"/>
              <c:showSerName val="1"/>
            </c:dLbl>
            <c:spPr>
              <a:solidFill>
                <a:schemeClr val="accent5">
                  <a:lumMod val="20000"/>
                  <a:lumOff val="80000"/>
                </a:schemeClr>
              </a:solidFill>
              <a:ln>
                <a:solidFill>
                  <a:schemeClr val="accent1"/>
                </a:solidFill>
              </a:ln>
            </c:spPr>
            <c:showSerName val="1"/>
          </c:dLbls>
          <c:cat>
            <c:strRef>
              <c:f>[0]!X_Axis</c:f>
              <c:strCache>
                <c:ptCount val="1"/>
                <c:pt idx="0">
                  <c:v>00/01/1900</c:v>
                </c:pt>
              </c:strCache>
            </c:strRef>
          </c:cat>
          <c:val>
            <c:numRef>
              <c:f>[0]!Change_1</c:f>
              <c:numCache>
                <c:formatCode>0</c:formatCode>
                <c:ptCount val="2"/>
                <c:pt idx="0">
                  <c:v>#N/A</c:v>
                </c:pt>
                <c:pt idx="1">
                  <c:v>#N/A</c:v>
                </c:pt>
              </c:numCache>
            </c:numRef>
          </c:val>
        </c:ser>
        <c:ser>
          <c:idx val="15"/>
          <c:order val="15"/>
          <c:tx>
            <c:strRef>
              <c:f>'Work sheet 1'!$BG$6</c:f>
              <c:strCache>
                <c:ptCount val="1"/>
                <c:pt idx="0">
                  <c:v>0</c:v>
                </c:pt>
              </c:strCache>
            </c:strRef>
          </c:tx>
          <c:spPr>
            <a:ln>
              <a:noFill/>
            </a:ln>
          </c:spPr>
          <c:marker>
            <c:symbol val="square"/>
            <c:size val="15"/>
            <c:spPr>
              <a:blipFill>
                <a:blip xmlns:r="http://schemas.openxmlformats.org/officeDocument/2006/relationships" r:embed="rId1"/>
                <a:stretch>
                  <a:fillRect/>
                </a:stretch>
              </a:blipFill>
              <a:ln>
                <a:noFill/>
              </a:ln>
            </c:spPr>
          </c:marker>
          <c:dLbls>
            <c:spPr>
              <a:solidFill>
                <a:schemeClr val="accent5">
                  <a:lumMod val="20000"/>
                  <a:lumOff val="80000"/>
                </a:schemeClr>
              </a:solidFill>
              <a:ln>
                <a:solidFill>
                  <a:schemeClr val="accent1"/>
                </a:solidFill>
              </a:ln>
            </c:spPr>
            <c:dLblPos val="b"/>
            <c:showSerName val="1"/>
          </c:dLbls>
          <c:cat>
            <c:strRef>
              <c:f>[0]!X_Axis</c:f>
              <c:strCache>
                <c:ptCount val="1"/>
                <c:pt idx="0">
                  <c:v>00/01/1900</c:v>
                </c:pt>
              </c:strCache>
            </c:strRef>
          </c:cat>
          <c:val>
            <c:numRef>
              <c:f>[0]!Change_2</c:f>
              <c:numCache>
                <c:formatCode>0</c:formatCode>
                <c:ptCount val="2"/>
                <c:pt idx="0">
                  <c:v>#N/A</c:v>
                </c:pt>
                <c:pt idx="1">
                  <c:v>#N/A</c:v>
                </c:pt>
              </c:numCache>
            </c:numRef>
          </c:val>
        </c:ser>
        <c:dLbls/>
        <c:marker val="1"/>
        <c:axId val="73170304"/>
        <c:axId val="73192576"/>
      </c:lineChart>
      <c:catAx>
        <c:axId val="73170304"/>
        <c:scaling>
          <c:orientation val="minMax"/>
        </c:scaling>
        <c:axPos val="b"/>
        <c:numFmt formatCode="dd/mm/yy;@" sourceLinked="0"/>
        <c:tickLblPos val="nextTo"/>
        <c:txPr>
          <a:bodyPr rot="-5400000" vert="horz"/>
          <a:lstStyle/>
          <a:p>
            <a:pPr>
              <a:defRPr/>
            </a:pPr>
            <a:endParaRPr lang="en-US"/>
          </a:p>
        </c:txPr>
        <c:crossAx val="73192576"/>
        <c:crosses val="autoZero"/>
        <c:lblAlgn val="ctr"/>
        <c:lblOffset val="100"/>
        <c:tickLblSkip val="4"/>
        <c:noMultiLvlLbl val="1"/>
      </c:catAx>
      <c:valAx>
        <c:axId val="73192576"/>
        <c:scaling>
          <c:orientation val="minMax"/>
          <c:min val="0"/>
        </c:scaling>
        <c:axPos val="l"/>
        <c:majorGridlines/>
        <c:numFmt formatCode="General" sourceLinked="1"/>
        <c:tickLblPos val="nextTo"/>
        <c:crossAx val="73170304"/>
        <c:crosses val="autoZero"/>
        <c:crossBetween val="between"/>
      </c:valAx>
    </c:plotArea>
    <c:legend>
      <c:legendPos val="b"/>
      <c:legendEntry>
        <c:idx val="3"/>
        <c:delete val="1"/>
      </c:legendEntry>
      <c:legendEntry>
        <c:idx val="6"/>
        <c:delete val="1"/>
      </c:legendEntry>
      <c:legendEntry>
        <c:idx val="7"/>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8.5096476076039951E-4"/>
          <c:y val="0.90692601911646709"/>
          <c:w val="0.9887902131810844"/>
          <c:h val="9.3074059289873196E-2"/>
        </c:manualLayout>
      </c:layout>
    </c:legend>
    <c:plotVisOnly val="1"/>
    <c:dispBlanksAs val="gap"/>
  </c:chart>
  <c:printSettings>
    <c:headerFooter/>
    <c:pageMargins b="0.75000000000000011" l="0.70000000000000007" r="0.70000000000000007" t="0.75000000000000011" header="0.30000000000000004" footer="0.30000000000000004"/>
    <c:pageSetup/>
  </c:printSettings>
  <c:userShapes r:id="rId2"/>
</c:chartSpace>
</file>

<file path=xl/ctrlProps/ctrlProp1.xml><?xml version="1.0" encoding="utf-8"?>
<formControlPr xmlns="http://schemas.microsoft.com/office/spreadsheetml/2009/9/main" objectType="Drop" dropStyle="combo" dx="16" fmlaLink="'Work sheet 1'!$AZ$5" fmlaRange="X_Axis" noThreeD="1" val="0"/>
</file>

<file path=xl/ctrlProps/ctrlProp2.xml><?xml version="1.0" encoding="utf-8"?>
<formControlPr xmlns="http://schemas.microsoft.com/office/spreadsheetml/2009/9/main" objectType="Drop" dropStyle="combo" dx="16" fmlaLink="'Work sheet 1'!$BA$5" fmlaRange="X_Axis" noThreeD="1" val="0"/>
</file>

<file path=xl/ctrlProps/ctrlProp3.xml><?xml version="1.0" encoding="utf-8"?>
<formControlPr xmlns="http://schemas.microsoft.com/office/spreadsheetml/2009/9/main" objectType="Drop" dropStyle="combo" dx="16" fmlaLink="'Work sheet 1'!$BB$5" fmlaRange="X_Axis" noThreeD="1" val="0"/>
</file>

<file path=xl/ctrlProps/ctrlProp4.xml><?xml version="1.0" encoding="utf-8"?>
<formControlPr xmlns="http://schemas.microsoft.com/office/spreadsheetml/2009/9/main" objectType="Drop" dropStyle="combo" dx="16" fmlaLink="'Work sheet 1'!$BC$5" fmlaRange="X_Axis" noThreeD="1" val="0"/>
</file>

<file path=xl/ctrlProps/ctrlProp5.xml><?xml version="1.0" encoding="utf-8"?>
<formControlPr xmlns="http://schemas.microsoft.com/office/spreadsheetml/2009/9/main" objectType="Drop" dropStyle="combo" dx="16" fmlaLink="'Work sheet 1'!$BD$5" fmlaRange="X_Axis" noThreeD="1" val="0"/>
</file>

<file path=xl/ctrlProps/ctrlProp6.xml><?xml version="1.0" encoding="utf-8"?>
<formControlPr xmlns="http://schemas.microsoft.com/office/spreadsheetml/2009/9/main" objectType="Drop" dropStyle="combo" dx="16" fmlaLink="'Work sheet 1'!$BF$5" fmlaRange="X_Axis" noThreeD="1" sel="2" val="0"/>
</file>

<file path=xl/ctrlProps/ctrlProp7.xml><?xml version="1.0" encoding="utf-8"?>
<formControlPr xmlns="http://schemas.microsoft.com/office/spreadsheetml/2009/9/main" objectType="Drop" dropStyle="combo" dx="16" fmlaLink="'Work sheet 1'!$BG$5" fmlaRange="X_Axis" noThreeD="1" sel="2" val="0"/>
</file>

<file path=xl/drawings/_rels/drawing1.xml.rels><?xml version="1.0" encoding="UTF-8" standalone="yes"?>
<Relationships xmlns="http://schemas.openxmlformats.org/package/2006/relationships"><Relationship Id="rId2" Type="http://schemas.openxmlformats.org/officeDocument/2006/relationships/hyperlink" Target="#'Front sheet'!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11</xdr:col>
      <xdr:colOff>704851</xdr:colOff>
      <xdr:row>2</xdr:row>
      <xdr:rowOff>38100</xdr:rowOff>
    </xdr:from>
    <xdr:to>
      <xdr:col>13</xdr:col>
      <xdr:colOff>84756</xdr:colOff>
      <xdr:row>5</xdr:row>
      <xdr:rowOff>16933</xdr:rowOff>
    </xdr:to>
    <xdr:pic>
      <xdr:nvPicPr>
        <xdr:cNvPr id="2" name="ctl00_x74bbee6762f840edad4fe46f496d8c78" descr="Intrane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334126" y="314325"/>
          <a:ext cx="1770680" cy="64558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16</xdr:col>
      <xdr:colOff>161925</xdr:colOff>
      <xdr:row>1</xdr:row>
      <xdr:rowOff>19050</xdr:rowOff>
    </xdr:from>
    <xdr:to>
      <xdr:col>17</xdr:col>
      <xdr:colOff>1045974</xdr:colOff>
      <xdr:row>4</xdr:row>
      <xdr:rowOff>51376</xdr:rowOff>
    </xdr:to>
    <xdr:sp macro="" textlink="">
      <xdr:nvSpPr>
        <xdr:cNvPr id="4" name="Rectangle 3">
          <a:hlinkClick xmlns:r="http://schemas.openxmlformats.org/officeDocument/2006/relationships" r:id="rId2"/>
        </xdr:cNvPr>
        <xdr:cNvSpPr/>
      </xdr:nvSpPr>
      <xdr:spPr>
        <a:xfrm>
          <a:off x="7753350" y="219075"/>
          <a:ext cx="2179449" cy="603826"/>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i="0"/>
            <a:t>Go </a:t>
          </a:r>
          <a:r>
            <a:rPr lang="en-GB" sz="1400" b="1" i="0" baseline="0"/>
            <a:t>to tool</a:t>
          </a:r>
          <a:endParaRPr lang="en-GB" sz="1400" b="1" i="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xdr:col>
      <xdr:colOff>-1</xdr:colOff>
      <xdr:row>26</xdr:row>
      <xdr:rowOff>192880</xdr:rowOff>
    </xdr:from>
    <xdr:to>
      <xdr:col>24</xdr:col>
      <xdr:colOff>11906</xdr:colOff>
      <xdr:row>35</xdr:row>
      <xdr:rowOff>164306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xdr:colOff>
      <xdr:row>7</xdr:row>
      <xdr:rowOff>66677</xdr:rowOff>
    </xdr:from>
    <xdr:to>
      <xdr:col>24</xdr:col>
      <xdr:colOff>9525</xdr:colOff>
      <xdr:row>27</xdr:row>
      <xdr:rowOff>35720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682719</xdr:colOff>
      <xdr:row>1</xdr:row>
      <xdr:rowOff>77788</xdr:rowOff>
    </xdr:from>
    <xdr:to>
      <xdr:col>28</xdr:col>
      <xdr:colOff>2194719</xdr:colOff>
      <xdr:row>3</xdr:row>
      <xdr:rowOff>208794</xdr:rowOff>
    </xdr:to>
    <xdr:sp macro="[0]!Clear_all" textlink="">
      <xdr:nvSpPr>
        <xdr:cNvPr id="7" name="Rectangle 6"/>
        <xdr:cNvSpPr/>
      </xdr:nvSpPr>
      <xdr:spPr>
        <a:xfrm>
          <a:off x="16720438" y="173038"/>
          <a:ext cx="1512000" cy="309600"/>
        </a:xfrm>
        <a:prstGeom prst="rect">
          <a:avLst/>
        </a:prstGeom>
        <a:solidFill>
          <a:srgbClr val="008E4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Clear data</a:t>
          </a:r>
        </a:p>
      </xdr:txBody>
    </xdr:sp>
    <xdr:clientData fPrintsWithSheet="0"/>
  </xdr:twoCellAnchor>
  <xdr:twoCellAnchor>
    <xdr:from>
      <xdr:col>27</xdr:col>
      <xdr:colOff>115888</xdr:colOff>
      <xdr:row>4</xdr:row>
      <xdr:rowOff>119063</xdr:rowOff>
    </xdr:from>
    <xdr:to>
      <xdr:col>27</xdr:col>
      <xdr:colOff>979888</xdr:colOff>
      <xdr:row>5</xdr:row>
      <xdr:rowOff>142913</xdr:rowOff>
    </xdr:to>
    <xdr:sp macro="[0]!Print_it" textlink="">
      <xdr:nvSpPr>
        <xdr:cNvPr id="10" name="Rectangle 9"/>
        <xdr:cNvSpPr/>
      </xdr:nvSpPr>
      <xdr:spPr>
        <a:xfrm>
          <a:off x="14724857" y="678657"/>
          <a:ext cx="864000" cy="309600"/>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Print</a:t>
          </a:r>
        </a:p>
      </xdr:txBody>
    </xdr:sp>
    <xdr:clientData fPrintsWithSheet="0"/>
  </xdr:twoCellAnchor>
  <xdr:twoCellAnchor>
    <xdr:from>
      <xdr:col>27</xdr:col>
      <xdr:colOff>1123888</xdr:colOff>
      <xdr:row>4</xdr:row>
      <xdr:rowOff>119063</xdr:rowOff>
    </xdr:from>
    <xdr:to>
      <xdr:col>28</xdr:col>
      <xdr:colOff>559138</xdr:colOff>
      <xdr:row>5</xdr:row>
      <xdr:rowOff>142913</xdr:rowOff>
    </xdr:to>
    <xdr:sp macro="[0]!Save_it" textlink="">
      <xdr:nvSpPr>
        <xdr:cNvPr id="2" name="Rectangle 1"/>
        <xdr:cNvSpPr/>
      </xdr:nvSpPr>
      <xdr:spPr>
        <a:xfrm flipH="1">
          <a:off x="15732857" y="678657"/>
          <a:ext cx="864000" cy="30960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t>Save</a:t>
          </a:r>
        </a:p>
      </xdr:txBody>
    </xdr:sp>
    <xdr:clientData/>
  </xdr:twoCellAnchor>
  <xdr:twoCellAnchor>
    <xdr:from>
      <xdr:col>28</xdr:col>
      <xdr:colOff>682719</xdr:colOff>
      <xdr:row>4</xdr:row>
      <xdr:rowOff>119063</xdr:rowOff>
    </xdr:from>
    <xdr:to>
      <xdr:col>28</xdr:col>
      <xdr:colOff>2194719</xdr:colOff>
      <xdr:row>5</xdr:row>
      <xdr:rowOff>142913</xdr:rowOff>
    </xdr:to>
    <xdr:sp macro="[0]!Clear_INt" textlink="">
      <xdr:nvSpPr>
        <xdr:cNvPr id="20" name="Rectangle 19"/>
        <xdr:cNvSpPr/>
      </xdr:nvSpPr>
      <xdr:spPr>
        <a:xfrm>
          <a:off x="16720438" y="678657"/>
          <a:ext cx="1512000" cy="309600"/>
        </a:xfrm>
        <a:prstGeom prst="rect">
          <a:avLst/>
        </a:prstGeom>
        <a:solidFill>
          <a:srgbClr val="008E4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Clear  interventions</a:t>
          </a:r>
        </a:p>
      </xdr:txBody>
    </xdr:sp>
    <xdr:clientData fPrintsWithSheet="0"/>
  </xdr:twoCellAnchor>
  <xdr:twoCellAnchor>
    <xdr:from>
      <xdr:col>27</xdr:col>
      <xdr:colOff>115888</xdr:colOff>
      <xdr:row>1</xdr:row>
      <xdr:rowOff>77788</xdr:rowOff>
    </xdr:from>
    <xdr:to>
      <xdr:col>28</xdr:col>
      <xdr:colOff>559138</xdr:colOff>
      <xdr:row>3</xdr:row>
      <xdr:rowOff>208757</xdr:rowOff>
    </xdr:to>
    <xdr:sp macro="" textlink="">
      <xdr:nvSpPr>
        <xdr:cNvPr id="23" name="Rectangle 22">
          <a:hlinkClick xmlns:r="http://schemas.openxmlformats.org/officeDocument/2006/relationships" r:id="rId3"/>
        </xdr:cNvPr>
        <xdr:cNvSpPr/>
      </xdr:nvSpPr>
      <xdr:spPr>
        <a:xfrm>
          <a:off x="14724857" y="173038"/>
          <a:ext cx="1872000" cy="309563"/>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i="0"/>
            <a:t>Instruction Sheet</a:t>
          </a:r>
        </a:p>
      </xdr:txBody>
    </xdr:sp>
    <xdr:clientData fPrintsWithSheet="0"/>
  </xdr:twoCellAnchor>
  <xdr:oneCellAnchor>
    <xdr:from>
      <xdr:col>4</xdr:col>
      <xdr:colOff>250032</xdr:colOff>
      <xdr:row>41</xdr:row>
      <xdr:rowOff>130969</xdr:rowOff>
    </xdr:from>
    <xdr:ext cx="342901" cy="267446"/>
    <mc:AlternateContent xmlns:mc="http://schemas.openxmlformats.org/markup-compatibility/2006">
      <mc:Choice xmlns:a14="http://schemas.microsoft.com/office/drawing/2010/main" xmlns="" Requires="a14">
        <xdr:sp macro="" textlink="">
          <xdr:nvSpPr>
            <xdr:cNvPr id="17" name="TextBox 16"/>
            <xdr:cNvSpPr txBox="1"/>
          </xdr:nvSpPr>
          <xdr:spPr>
            <a:xfrm>
              <a:off x="2226470" y="8322469"/>
              <a:ext cx="342901" cy="26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acc>
                      <m:accPr>
                        <m:chr m:val="̅"/>
                        <m:ctrlPr>
                          <a:rPr lang="en-GB" sz="1100" b="0" i="1">
                            <a:latin typeface="Cambria Math"/>
                          </a:rPr>
                        </m:ctrlPr>
                      </m:accPr>
                      <m:e>
                        <m:r>
                          <a:rPr lang="en-GB" sz="1100" b="0" i="1">
                            <a:latin typeface="Cambria Math"/>
                          </a:rPr>
                          <m:t>𝑚𝑅</m:t>
                        </m:r>
                      </m:e>
                    </m:acc>
                  </m:oMath>
                </m:oMathPara>
              </a14:m>
              <a:endParaRPr lang="en-GB" sz="1100"/>
            </a:p>
          </xdr:txBody>
        </xdr:sp>
      </mc:Choice>
      <mc:Fallback>
        <xdr:sp macro="" textlink="">
          <xdr:nvSpPr>
            <xdr:cNvPr id="17" name="TextBox 16"/>
            <xdr:cNvSpPr txBox="1"/>
          </xdr:nvSpPr>
          <xdr:spPr>
            <a:xfrm>
              <a:off x="2226470" y="8322469"/>
              <a:ext cx="342901" cy="26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0" i="0">
                  <a:latin typeface="Cambria Math"/>
                </a:rPr>
                <a:t>(𝑚𝑅) ̅</a:t>
              </a:r>
              <a:endParaRPr lang="en-GB" sz="1100"/>
            </a:p>
          </xdr:txBody>
        </xdr:sp>
      </mc:Fallback>
    </mc:AlternateContent>
    <xdr:clientData/>
  </xdr:oneCellAnchor>
  <xdr:oneCellAnchor>
    <xdr:from>
      <xdr:col>3</xdr:col>
      <xdr:colOff>571498</xdr:colOff>
      <xdr:row>40</xdr:row>
      <xdr:rowOff>142876</xdr:rowOff>
    </xdr:from>
    <xdr:ext cx="226219" cy="267446"/>
    <mc:AlternateContent xmlns:mc="http://schemas.openxmlformats.org/markup-compatibility/2006">
      <mc:Choice xmlns:a14="http://schemas.microsoft.com/office/drawing/2010/main" xmlns="" Requires="a14">
        <xdr:sp macro="" textlink="">
          <xdr:nvSpPr>
            <xdr:cNvPr id="18" name="TextBox 17"/>
            <xdr:cNvSpPr txBox="1"/>
          </xdr:nvSpPr>
          <xdr:spPr>
            <a:xfrm>
              <a:off x="1976436" y="7858126"/>
              <a:ext cx="226219" cy="26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acc>
                      <m:accPr>
                        <m:chr m:val="̅"/>
                        <m:ctrlPr>
                          <a:rPr lang="en-GB" sz="1100" i="1">
                            <a:latin typeface="Cambria Math"/>
                          </a:rPr>
                        </m:ctrlPr>
                      </m:accPr>
                      <m:e>
                        <m:r>
                          <a:rPr lang="en-GB" sz="1100" b="0" i="1">
                            <a:latin typeface="Cambria Math"/>
                          </a:rPr>
                          <m:t>𝑋</m:t>
                        </m:r>
                      </m:e>
                    </m:acc>
                  </m:oMath>
                </m:oMathPara>
              </a14:m>
              <a:endParaRPr lang="en-GB" sz="1100"/>
            </a:p>
          </xdr:txBody>
        </xdr:sp>
      </mc:Choice>
      <mc:Fallback>
        <xdr:sp macro="" textlink="">
          <xdr:nvSpPr>
            <xdr:cNvPr id="18" name="TextBox 17"/>
            <xdr:cNvSpPr txBox="1"/>
          </xdr:nvSpPr>
          <xdr:spPr>
            <a:xfrm>
              <a:off x="1976436" y="7858126"/>
              <a:ext cx="226219" cy="26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0" i="0">
                  <a:latin typeface="Cambria Math"/>
                </a:rPr>
                <a:t>𝑋 ̅</a:t>
              </a:r>
              <a:endParaRPr lang="en-GB" sz="1100"/>
            </a:p>
          </xdr:txBody>
        </xdr:sp>
      </mc:Fallback>
    </mc:AlternateContent>
    <xdr:clientData/>
  </xdr:oneCellAnchor>
  <xdr:twoCellAnchor editAs="oneCell">
    <xdr:from>
      <xdr:col>21</xdr:col>
      <xdr:colOff>214312</xdr:colOff>
      <xdr:row>2</xdr:row>
      <xdr:rowOff>0</xdr:rowOff>
    </xdr:from>
    <xdr:to>
      <xdr:col>23</xdr:col>
      <xdr:colOff>497507</xdr:colOff>
      <xdr:row>3</xdr:row>
      <xdr:rowOff>204711</xdr:rowOff>
    </xdr:to>
    <xdr:pic>
      <xdr:nvPicPr>
        <xdr:cNvPr id="6" name="Picture 5"/>
        <xdr:cNvPicPr>
          <a:picLocks noChangeAspect="1"/>
        </xdr:cNvPicPr>
      </xdr:nvPicPr>
      <xdr:blipFill>
        <a:blip xmlns:r="http://schemas.openxmlformats.org/officeDocument/2006/relationships" r:embed="rId4" cstate="print"/>
        <a:stretch>
          <a:fillRect/>
        </a:stretch>
      </xdr:blipFill>
      <xdr:spPr>
        <a:xfrm>
          <a:off x="12918281" y="190500"/>
          <a:ext cx="1390476" cy="60952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0.0408</cdr:x>
      <cdr:y>0.01992</cdr:y>
    </cdr:from>
    <cdr:to>
      <cdr:x>0.97008</cdr:x>
      <cdr:y>0.17332</cdr:y>
    </cdr:to>
    <cdr:sp macro="" textlink="'Work sheet 1'!$D$7">
      <cdr:nvSpPr>
        <cdr:cNvPr id="2" name="TextBox 31"/>
        <cdr:cNvSpPr txBox="1"/>
      </cdr:nvSpPr>
      <cdr:spPr>
        <a:xfrm xmlns:a="http://schemas.openxmlformats.org/drawingml/2006/main">
          <a:off x="338547" y="35719"/>
          <a:ext cx="7711777" cy="27505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EF56B2CA-A9A6-4B7F-A0D0-B2520385C749}" type="TxLink">
            <a:rPr lang="en-US" sz="1400" b="1" i="0" u="none" strike="noStrike">
              <a:solidFill>
                <a:srgbClr val="000000"/>
              </a:solidFill>
              <a:latin typeface="Calibri"/>
              <a:cs typeface="Calibri"/>
            </a:rPr>
            <a:pPr/>
            <a:t> - Moving Range, starting 00/01/00</a:t>
          </a:fld>
          <a:endParaRPr lang="en-GB" sz="1400" b="1"/>
        </a:p>
      </cdr:txBody>
    </cdr:sp>
  </cdr:relSizeAnchor>
</c:userShapes>
</file>

<file path=xl/drawings/drawing4.xml><?xml version="1.0" encoding="utf-8"?>
<c:userShapes xmlns:c="http://schemas.openxmlformats.org/drawingml/2006/chart">
  <cdr:relSizeAnchor xmlns:cdr="http://schemas.openxmlformats.org/drawingml/2006/chartDrawing">
    <cdr:from>
      <cdr:x>0.03863</cdr:x>
      <cdr:y>0.00843</cdr:y>
    </cdr:from>
    <cdr:to>
      <cdr:x>0.96791</cdr:x>
      <cdr:y>0.07239</cdr:y>
    </cdr:to>
    <cdr:sp macro="" textlink="'Work sheet 1'!$D$6">
      <cdr:nvSpPr>
        <cdr:cNvPr id="2" name="TextBox 31"/>
        <cdr:cNvSpPr txBox="1"/>
      </cdr:nvSpPr>
      <cdr:spPr>
        <a:xfrm xmlns:a="http://schemas.openxmlformats.org/drawingml/2006/main">
          <a:off x="309106" y="34656"/>
          <a:ext cx="7434990" cy="2628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50BE3110-E9EE-47DF-A051-1F1C4D2D2F2F}" type="TxLink">
            <a:rPr lang="en-US" sz="1400" b="1" i="0" u="none" strike="noStrike">
              <a:solidFill>
                <a:srgbClr val="000000"/>
              </a:solidFill>
              <a:latin typeface="Calibri"/>
              <a:cs typeface="Calibri"/>
            </a:rPr>
            <a:pPr/>
            <a:t> - daily performance, starting 00/01/00</a:t>
          </a:fld>
          <a:endParaRPr lang="en-GB" sz="14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R135"/>
  <sheetViews>
    <sheetView showRowColHeaders="0" workbookViewId="0"/>
  </sheetViews>
  <sheetFormatPr defaultRowHeight="15"/>
  <cols>
    <col min="1" max="1" width="9" customWidth="1"/>
    <col min="2" max="2" width="1.42578125" customWidth="1"/>
    <col min="3" max="3" width="4.85546875" customWidth="1"/>
    <col min="4" max="4" width="8.5703125" customWidth="1"/>
    <col min="5" max="5" width="5.140625" customWidth="1"/>
    <col min="6" max="6" width="8.5703125" customWidth="1"/>
    <col min="7" max="7" width="10" customWidth="1"/>
    <col min="8" max="8" width="8.5703125" customWidth="1"/>
    <col min="9" max="9" width="10" customWidth="1"/>
    <col min="12" max="12" width="26.7109375" customWidth="1"/>
    <col min="14" max="14" width="1.42578125" customWidth="1"/>
    <col min="15" max="15" width="0" hidden="1" customWidth="1"/>
    <col min="16" max="16" width="1.42578125" customWidth="1"/>
    <col min="17" max="17" width="19.42578125" customWidth="1"/>
    <col min="18" max="18" width="33.28515625" customWidth="1"/>
  </cols>
  <sheetData>
    <row r="1" spans="1:18" s="8" customFormat="1" ht="15.75" thickBot="1">
      <c r="A1" s="57"/>
      <c r="C1" s="30"/>
    </row>
    <row r="2" spans="1:18" s="8" customFormat="1" ht="6.6" customHeight="1">
      <c r="B2" s="10"/>
      <c r="C2" s="31"/>
      <c r="D2" s="11"/>
      <c r="E2" s="11"/>
      <c r="F2" s="11"/>
      <c r="G2" s="11"/>
      <c r="H2" s="11"/>
      <c r="I2" s="11"/>
      <c r="J2" s="11"/>
      <c r="K2" s="11"/>
      <c r="L2" s="11"/>
      <c r="M2" s="11"/>
      <c r="N2" s="11"/>
      <c r="O2" s="11"/>
      <c r="P2" s="12"/>
      <c r="Q2" s="14"/>
      <c r="R2" s="14"/>
    </row>
    <row r="3" spans="1:18" s="8" customFormat="1" ht="31.5">
      <c r="B3" s="13"/>
      <c r="C3" s="152" t="s">
        <v>113</v>
      </c>
      <c r="D3" s="151"/>
      <c r="E3" s="151"/>
      <c r="F3" s="14"/>
      <c r="G3" s="14"/>
      <c r="H3" s="14"/>
      <c r="I3" s="14"/>
      <c r="J3" s="14"/>
      <c r="K3" s="14"/>
      <c r="L3" s="14"/>
      <c r="M3" s="14"/>
      <c r="N3" s="14"/>
      <c r="O3" s="15"/>
      <c r="P3" s="15"/>
      <c r="Q3" s="14"/>
      <c r="R3" s="14"/>
    </row>
    <row r="4" spans="1:18" s="8" customFormat="1" ht="6" customHeight="1">
      <c r="B4" s="13"/>
      <c r="C4" s="32"/>
      <c r="D4" s="14"/>
      <c r="E4" s="14"/>
      <c r="F4" s="14"/>
      <c r="G4" s="14"/>
      <c r="H4" s="14"/>
      <c r="I4" s="14"/>
      <c r="J4" s="14"/>
      <c r="K4" s="14"/>
      <c r="L4" s="14"/>
      <c r="M4" s="14"/>
      <c r="N4" s="14"/>
      <c r="O4" s="15"/>
      <c r="P4" s="15"/>
      <c r="Q4" s="14"/>
      <c r="R4" s="14"/>
    </row>
    <row r="5" spans="1:18" s="8" customFormat="1">
      <c r="B5" s="13"/>
      <c r="C5" s="32"/>
      <c r="D5" s="14"/>
      <c r="E5" s="14"/>
      <c r="F5" s="14"/>
      <c r="G5" s="14"/>
      <c r="H5" s="14"/>
      <c r="I5" s="14"/>
      <c r="J5" s="14"/>
      <c r="K5" s="14"/>
      <c r="L5" s="14"/>
      <c r="M5" s="14"/>
      <c r="N5" s="14"/>
      <c r="O5" s="15"/>
      <c r="P5" s="15"/>
      <c r="Q5" s="14"/>
      <c r="R5" s="14"/>
    </row>
    <row r="6" spans="1:18" s="8" customFormat="1" ht="6" customHeight="1">
      <c r="B6" s="13"/>
      <c r="C6" s="14"/>
      <c r="D6" s="14"/>
      <c r="E6" s="14"/>
      <c r="F6" s="14"/>
      <c r="G6" s="14"/>
      <c r="H6" s="14"/>
      <c r="I6" s="14"/>
      <c r="J6" s="14"/>
      <c r="K6" s="14"/>
      <c r="L6" s="14"/>
      <c r="M6" s="14"/>
      <c r="N6" s="14"/>
      <c r="O6" s="14"/>
      <c r="P6" s="15"/>
    </row>
    <row r="7" spans="1:18" s="8" customFormat="1">
      <c r="B7" s="13"/>
      <c r="C7" s="85" t="s">
        <v>46</v>
      </c>
      <c r="D7" s="14"/>
      <c r="E7" s="14"/>
      <c r="F7" s="14"/>
      <c r="G7" s="14"/>
      <c r="H7" s="14"/>
      <c r="I7" s="14"/>
      <c r="J7" s="14"/>
      <c r="K7" s="14"/>
      <c r="L7" s="14"/>
      <c r="M7" s="14"/>
      <c r="N7" s="14"/>
      <c r="O7" s="14"/>
      <c r="P7" s="15"/>
    </row>
    <row r="8" spans="1:18" s="8" customFormat="1" ht="6" customHeight="1">
      <c r="B8" s="13"/>
      <c r="C8" s="14"/>
      <c r="D8" s="14"/>
      <c r="E8" s="14"/>
      <c r="F8" s="14"/>
      <c r="G8" s="14"/>
      <c r="H8" s="14"/>
      <c r="I8" s="14"/>
      <c r="J8" s="14"/>
      <c r="K8" s="14"/>
      <c r="L8" s="14"/>
      <c r="M8" s="14"/>
      <c r="N8" s="14"/>
      <c r="O8" s="14"/>
      <c r="P8" s="15"/>
    </row>
    <row r="9" spans="1:18" s="8" customFormat="1">
      <c r="B9" s="13"/>
      <c r="C9" s="85" t="s">
        <v>42</v>
      </c>
      <c r="D9" s="14"/>
      <c r="E9" s="14"/>
      <c r="F9" s="14"/>
      <c r="G9" s="14"/>
      <c r="H9" s="14"/>
      <c r="I9" s="14"/>
      <c r="J9" s="14"/>
      <c r="K9" s="14"/>
      <c r="L9" s="14"/>
      <c r="M9" s="14"/>
      <c r="N9" s="14"/>
      <c r="O9" s="14"/>
      <c r="P9" s="15"/>
    </row>
    <row r="10" spans="1:18" s="8" customFormat="1" ht="7.5" customHeight="1">
      <c r="B10" s="13"/>
      <c r="C10" s="14"/>
      <c r="D10" s="14"/>
      <c r="E10" s="14"/>
      <c r="F10" s="14"/>
      <c r="G10" s="14"/>
      <c r="H10" s="14"/>
      <c r="I10" s="14"/>
      <c r="J10" s="14"/>
      <c r="K10" s="14"/>
      <c r="L10" s="14"/>
      <c r="M10" s="14"/>
      <c r="N10" s="14"/>
      <c r="O10" s="14"/>
      <c r="P10" s="15"/>
    </row>
    <row r="11" spans="1:18" s="8" customFormat="1">
      <c r="B11" s="13"/>
      <c r="C11" s="14" t="s">
        <v>35</v>
      </c>
      <c r="D11" s="14" t="s">
        <v>47</v>
      </c>
      <c r="E11" s="14"/>
      <c r="F11" s="14"/>
      <c r="G11" s="14"/>
      <c r="H11" s="14"/>
      <c r="I11" s="14"/>
      <c r="J11" s="14"/>
      <c r="K11" s="14"/>
      <c r="L11" s="14"/>
      <c r="M11" s="14"/>
      <c r="N11" s="14"/>
      <c r="O11" s="14"/>
      <c r="P11" s="15"/>
    </row>
    <row r="12" spans="1:18" s="8" customFormat="1" ht="7.5" customHeight="1">
      <c r="B12" s="13"/>
      <c r="C12" s="14"/>
      <c r="D12" s="14"/>
      <c r="E12" s="14"/>
      <c r="F12" s="14"/>
      <c r="G12" s="14"/>
      <c r="H12" s="14"/>
      <c r="I12" s="14"/>
      <c r="J12" s="14"/>
      <c r="K12" s="14"/>
      <c r="L12" s="14"/>
      <c r="M12" s="14"/>
      <c r="N12" s="14"/>
      <c r="O12" s="14"/>
      <c r="P12" s="15"/>
    </row>
    <row r="13" spans="1:18" s="8" customFormat="1">
      <c r="B13" s="13"/>
      <c r="C13" s="14" t="s">
        <v>36</v>
      </c>
      <c r="D13" s="14" t="s">
        <v>104</v>
      </c>
      <c r="E13" s="14"/>
      <c r="F13" s="14"/>
      <c r="G13" s="14"/>
      <c r="H13" s="14"/>
      <c r="I13" s="14"/>
      <c r="J13" s="14"/>
      <c r="K13" s="14"/>
      <c r="L13" s="14"/>
      <c r="M13" s="14"/>
      <c r="N13" s="14"/>
      <c r="O13" s="14"/>
      <c r="P13" s="15"/>
    </row>
    <row r="14" spans="1:18" s="8" customFormat="1" ht="7.5" customHeight="1">
      <c r="B14" s="13"/>
      <c r="C14" s="14"/>
      <c r="D14" s="14"/>
      <c r="E14" s="14"/>
      <c r="F14" s="14"/>
      <c r="G14" s="14"/>
      <c r="H14" s="14"/>
      <c r="I14" s="14"/>
      <c r="J14" s="14"/>
      <c r="K14" s="14"/>
      <c r="L14" s="14"/>
      <c r="M14" s="14"/>
      <c r="N14" s="14"/>
      <c r="O14" s="14"/>
      <c r="P14" s="15"/>
    </row>
    <row r="15" spans="1:18" s="8" customFormat="1">
      <c r="B15" s="13"/>
      <c r="C15" s="8" t="s">
        <v>37</v>
      </c>
      <c r="D15" s="8" t="s">
        <v>98</v>
      </c>
      <c r="E15" s="14"/>
      <c r="F15" s="14"/>
      <c r="G15" s="14"/>
      <c r="H15" s="14"/>
      <c r="I15" s="14"/>
      <c r="J15" s="14"/>
      <c r="K15" s="14"/>
      <c r="L15" s="14"/>
      <c r="M15" s="14"/>
      <c r="N15" s="14"/>
      <c r="O15" s="14"/>
      <c r="P15" s="15"/>
    </row>
    <row r="16" spans="1:18" s="8" customFormat="1" ht="7.5" customHeight="1">
      <c r="B16" s="13"/>
      <c r="E16" s="14"/>
      <c r="F16" s="14"/>
      <c r="G16" s="14"/>
      <c r="H16" s="14"/>
      <c r="I16" s="14"/>
      <c r="J16" s="14"/>
      <c r="K16" s="14"/>
      <c r="L16" s="14"/>
      <c r="M16" s="14"/>
      <c r="N16" s="14"/>
      <c r="O16" s="14"/>
      <c r="P16" s="15"/>
    </row>
    <row r="17" spans="2:16" s="8" customFormat="1">
      <c r="B17" s="13"/>
      <c r="C17" s="14" t="s">
        <v>38</v>
      </c>
      <c r="D17" s="14" t="s">
        <v>105</v>
      </c>
      <c r="E17" s="14"/>
      <c r="F17" s="14"/>
      <c r="G17" s="14"/>
      <c r="H17" s="14"/>
      <c r="I17" s="14"/>
      <c r="J17" s="14"/>
      <c r="K17" s="14"/>
      <c r="L17" s="14"/>
      <c r="M17" s="14"/>
      <c r="N17" s="14"/>
      <c r="O17" s="14"/>
      <c r="P17" s="15"/>
    </row>
    <row r="18" spans="2:16" s="8" customFormat="1" ht="7.5" customHeight="1">
      <c r="B18" s="13"/>
      <c r="C18" s="14"/>
      <c r="D18" s="14"/>
      <c r="E18" s="14"/>
      <c r="F18" s="14"/>
      <c r="G18" s="14"/>
      <c r="H18" s="14"/>
      <c r="I18" s="14"/>
      <c r="J18" s="14"/>
      <c r="K18" s="14"/>
      <c r="L18" s="14"/>
      <c r="M18" s="14"/>
      <c r="N18" s="14"/>
      <c r="O18" s="14"/>
      <c r="P18" s="15"/>
    </row>
    <row r="19" spans="2:16" s="8" customFormat="1">
      <c r="B19" s="13"/>
      <c r="C19" s="14" t="s">
        <v>58</v>
      </c>
      <c r="D19" s="14" t="s">
        <v>48</v>
      </c>
      <c r="E19" s="14"/>
      <c r="F19" s="14"/>
      <c r="G19" s="14"/>
      <c r="H19" s="14"/>
      <c r="I19" s="14"/>
      <c r="J19" s="14"/>
      <c r="K19" s="14"/>
      <c r="L19" s="14"/>
      <c r="M19" s="14"/>
      <c r="N19" s="14"/>
      <c r="O19" s="14"/>
      <c r="P19" s="15"/>
    </row>
    <row r="20" spans="2:16" s="8" customFormat="1" ht="7.5" customHeight="1">
      <c r="B20" s="13"/>
      <c r="C20" s="14"/>
      <c r="D20" s="14"/>
      <c r="E20" s="14"/>
      <c r="F20" s="14"/>
      <c r="G20" s="14"/>
      <c r="H20" s="14"/>
      <c r="I20" s="14"/>
      <c r="J20" s="14"/>
      <c r="K20" s="14"/>
      <c r="L20" s="14"/>
      <c r="M20" s="14"/>
      <c r="N20" s="14"/>
      <c r="O20" s="14"/>
      <c r="P20" s="15"/>
    </row>
    <row r="21" spans="2:16" s="8" customFormat="1">
      <c r="B21" s="13"/>
      <c r="C21" s="14" t="s">
        <v>39</v>
      </c>
      <c r="D21" s="14" t="s">
        <v>49</v>
      </c>
      <c r="E21" s="14"/>
      <c r="F21" s="14"/>
      <c r="G21" s="14"/>
      <c r="H21" s="14"/>
      <c r="I21" s="14"/>
      <c r="J21" s="14"/>
      <c r="K21" s="14"/>
      <c r="L21" s="14"/>
      <c r="M21" s="14"/>
      <c r="N21" s="14"/>
      <c r="O21" s="14"/>
      <c r="P21" s="15"/>
    </row>
    <row r="22" spans="2:16" s="8" customFormat="1" ht="7.5" customHeight="1">
      <c r="B22" s="13"/>
      <c r="C22" s="14"/>
      <c r="D22" s="14"/>
      <c r="E22" s="14"/>
      <c r="F22" s="14"/>
      <c r="G22" s="14"/>
      <c r="H22" s="14"/>
      <c r="I22" s="14"/>
      <c r="J22" s="14"/>
      <c r="K22" s="14"/>
      <c r="L22" s="14"/>
      <c r="M22" s="14"/>
      <c r="N22" s="14"/>
      <c r="O22" s="14"/>
      <c r="P22" s="15"/>
    </row>
    <row r="23" spans="2:16" s="8" customFormat="1">
      <c r="B23" s="13"/>
      <c r="C23" s="14" t="s">
        <v>40</v>
      </c>
      <c r="D23" s="14" t="s">
        <v>99</v>
      </c>
      <c r="E23" s="14"/>
      <c r="F23" s="14"/>
      <c r="G23" s="14"/>
      <c r="H23" s="14"/>
      <c r="I23" s="14"/>
      <c r="J23" s="14"/>
      <c r="K23" s="14"/>
      <c r="L23" s="14"/>
      <c r="M23" s="14"/>
      <c r="N23" s="14"/>
      <c r="O23" s="14"/>
      <c r="P23" s="15"/>
    </row>
    <row r="24" spans="2:16" s="8" customFormat="1" ht="7.5" customHeight="1">
      <c r="B24" s="13"/>
      <c r="C24" s="14"/>
      <c r="D24" s="14"/>
      <c r="E24" s="14"/>
      <c r="F24" s="14"/>
      <c r="G24" s="14"/>
      <c r="H24" s="14"/>
      <c r="I24" s="14"/>
      <c r="J24" s="14"/>
      <c r="K24" s="14"/>
      <c r="L24" s="14"/>
      <c r="M24" s="14"/>
      <c r="N24" s="14"/>
      <c r="O24" s="14"/>
      <c r="P24" s="15"/>
    </row>
    <row r="25" spans="2:16" s="8" customFormat="1">
      <c r="B25" s="13"/>
      <c r="C25" s="85" t="s">
        <v>43</v>
      </c>
      <c r="D25" s="14"/>
      <c r="E25" s="14"/>
      <c r="F25" s="14"/>
      <c r="G25" s="14"/>
      <c r="H25" s="14"/>
      <c r="I25" s="14"/>
      <c r="J25" s="14"/>
      <c r="K25" s="14"/>
      <c r="L25" s="14"/>
      <c r="M25" s="14"/>
      <c r="N25" s="14"/>
      <c r="O25" s="14"/>
      <c r="P25" s="15"/>
    </row>
    <row r="26" spans="2:16" s="8" customFormat="1" ht="7.5" customHeight="1">
      <c r="B26" s="13"/>
      <c r="C26" s="85"/>
      <c r="D26" s="14"/>
      <c r="E26" s="14"/>
      <c r="F26" s="14"/>
      <c r="G26" s="14"/>
      <c r="H26" s="14"/>
      <c r="I26" s="14"/>
      <c r="J26" s="14"/>
      <c r="K26" s="14"/>
      <c r="L26" s="14"/>
      <c r="M26" s="14"/>
      <c r="N26" s="14"/>
      <c r="O26" s="14"/>
      <c r="P26" s="15"/>
    </row>
    <row r="27" spans="2:16" s="8" customFormat="1">
      <c r="B27" s="13"/>
      <c r="C27" s="14" t="s">
        <v>40</v>
      </c>
      <c r="D27" s="14" t="s">
        <v>44</v>
      </c>
      <c r="E27" s="14"/>
      <c r="F27" s="14"/>
      <c r="G27" s="14"/>
      <c r="H27" s="14"/>
      <c r="I27" s="14"/>
      <c r="J27" s="14"/>
      <c r="K27" s="14"/>
      <c r="L27" s="14"/>
      <c r="M27" s="14"/>
      <c r="N27" s="14"/>
      <c r="O27" s="14"/>
      <c r="P27" s="15"/>
    </row>
    <row r="28" spans="2:16" s="8" customFormat="1" ht="7.5" customHeight="1">
      <c r="B28" s="13"/>
      <c r="C28" s="14"/>
      <c r="D28" s="14"/>
      <c r="E28" s="14"/>
      <c r="F28" s="14"/>
      <c r="G28" s="14"/>
      <c r="H28" s="14"/>
      <c r="I28" s="14"/>
      <c r="J28" s="14"/>
      <c r="K28" s="14"/>
      <c r="L28" s="14"/>
      <c r="M28" s="14"/>
      <c r="N28" s="14"/>
      <c r="O28" s="14"/>
      <c r="P28" s="15"/>
    </row>
    <row r="29" spans="2:16" s="8" customFormat="1">
      <c r="B29" s="13"/>
      <c r="C29" s="14" t="s">
        <v>41</v>
      </c>
      <c r="D29" s="14" t="s">
        <v>45</v>
      </c>
      <c r="E29" s="14"/>
      <c r="F29" s="14"/>
      <c r="G29" s="14"/>
      <c r="H29" s="14"/>
      <c r="I29" s="14"/>
      <c r="J29" s="14"/>
      <c r="K29" s="14"/>
      <c r="L29" s="14"/>
      <c r="M29" s="14"/>
      <c r="N29" s="14"/>
      <c r="O29" s="14"/>
      <c r="P29" s="15"/>
    </row>
    <row r="30" spans="2:16" s="8" customFormat="1" ht="7.5" customHeight="1" thickBot="1">
      <c r="B30" s="19"/>
      <c r="C30" s="20"/>
      <c r="D30" s="20"/>
      <c r="E30" s="20"/>
      <c r="F30" s="20"/>
      <c r="G30" s="20"/>
      <c r="H30" s="20"/>
      <c r="I30" s="20"/>
      <c r="J30" s="20"/>
      <c r="K30" s="20"/>
      <c r="L30" s="20"/>
      <c r="M30" s="20"/>
      <c r="N30" s="20"/>
      <c r="O30" s="20"/>
      <c r="P30" s="21"/>
    </row>
    <row r="31" spans="2:16" s="8" customFormat="1" ht="5.45" customHeight="1"/>
    <row r="32" spans="2:16" s="8" customFormat="1" ht="5.45" customHeight="1" thickBot="1"/>
    <row r="33" spans="2:16" s="8" customFormat="1" ht="6" customHeight="1">
      <c r="B33" s="121"/>
      <c r="C33" s="122"/>
      <c r="D33" s="122"/>
      <c r="E33" s="122"/>
      <c r="F33" s="122"/>
      <c r="G33" s="122"/>
      <c r="H33" s="122"/>
      <c r="I33" s="122"/>
      <c r="J33" s="122"/>
      <c r="K33" s="122"/>
      <c r="L33" s="122"/>
      <c r="M33" s="122"/>
      <c r="N33" s="122"/>
      <c r="O33" s="122"/>
      <c r="P33" s="123"/>
    </row>
    <row r="34" spans="2:16" s="8" customFormat="1">
      <c r="B34" s="124"/>
      <c r="C34" s="125" t="s">
        <v>82</v>
      </c>
      <c r="D34" s="126"/>
      <c r="E34" s="126"/>
      <c r="F34" s="126"/>
      <c r="G34" s="126"/>
      <c r="H34" s="126"/>
      <c r="I34" s="126"/>
      <c r="J34" s="126"/>
      <c r="K34" s="126"/>
      <c r="L34" s="126"/>
      <c r="M34" s="126"/>
      <c r="N34" s="126"/>
      <c r="O34" s="126"/>
      <c r="P34" s="127"/>
    </row>
    <row r="35" spans="2:16" s="8" customFormat="1" ht="6.6" customHeight="1">
      <c r="B35" s="124"/>
      <c r="C35" s="126"/>
      <c r="D35" s="126"/>
      <c r="E35" s="126"/>
      <c r="F35" s="126"/>
      <c r="G35" s="126"/>
      <c r="H35" s="126"/>
      <c r="I35" s="126"/>
      <c r="J35" s="126"/>
      <c r="K35" s="126"/>
      <c r="L35" s="126"/>
      <c r="M35" s="126"/>
      <c r="N35" s="126"/>
      <c r="O35" s="126"/>
      <c r="P35" s="127"/>
    </row>
    <row r="36" spans="2:16" s="8" customFormat="1">
      <c r="B36" s="124"/>
      <c r="C36" s="126" t="s">
        <v>94</v>
      </c>
      <c r="D36" s="126"/>
      <c r="E36" s="126"/>
      <c r="F36" s="126"/>
      <c r="G36" s="126"/>
      <c r="H36" s="126"/>
      <c r="I36" s="126"/>
      <c r="J36" s="126"/>
      <c r="K36" s="126"/>
      <c r="L36" s="126"/>
      <c r="M36" s="126"/>
      <c r="N36" s="126"/>
      <c r="O36" s="126"/>
      <c r="P36" s="127"/>
    </row>
    <row r="37" spans="2:16" s="8" customFormat="1">
      <c r="B37" s="124"/>
      <c r="C37" s="126" t="s">
        <v>95</v>
      </c>
      <c r="D37" s="126"/>
      <c r="E37" s="126"/>
      <c r="F37" s="126"/>
      <c r="G37" s="126"/>
      <c r="H37" s="126"/>
      <c r="I37" s="126"/>
      <c r="J37" s="126"/>
      <c r="K37" s="126"/>
      <c r="L37" s="126"/>
      <c r="M37" s="126"/>
      <c r="N37" s="126"/>
      <c r="O37" s="126"/>
      <c r="P37" s="127"/>
    </row>
    <row r="38" spans="2:16" s="8" customFormat="1">
      <c r="B38" s="124"/>
      <c r="C38" s="126"/>
      <c r="D38" s="126"/>
      <c r="E38" s="126"/>
      <c r="F38" s="126"/>
      <c r="G38" s="126"/>
      <c r="H38" s="126"/>
      <c r="I38" s="126"/>
      <c r="J38" s="126"/>
      <c r="K38" s="126"/>
      <c r="L38" s="126"/>
      <c r="M38" s="126"/>
      <c r="N38" s="126"/>
      <c r="O38" s="126"/>
      <c r="P38" s="127"/>
    </row>
    <row r="39" spans="2:16" s="8" customFormat="1">
      <c r="B39" s="124"/>
      <c r="C39" s="126" t="s">
        <v>83</v>
      </c>
      <c r="D39" s="126"/>
      <c r="E39" s="126"/>
      <c r="F39" s="126"/>
      <c r="G39" s="126"/>
      <c r="H39" s="126"/>
      <c r="I39" s="126"/>
      <c r="J39" s="126"/>
      <c r="K39" s="126"/>
      <c r="L39" s="126"/>
      <c r="M39" s="126"/>
      <c r="N39" s="126"/>
      <c r="O39" s="126"/>
      <c r="P39" s="127"/>
    </row>
    <row r="40" spans="2:16" s="8" customFormat="1" ht="6" customHeight="1">
      <c r="B40" s="124"/>
      <c r="C40" s="126"/>
      <c r="D40" s="126"/>
      <c r="E40" s="126"/>
      <c r="F40" s="126"/>
      <c r="G40" s="126"/>
      <c r="H40" s="126"/>
      <c r="I40" s="126"/>
      <c r="J40" s="126"/>
      <c r="K40" s="126"/>
      <c r="L40" s="126"/>
      <c r="M40" s="126"/>
      <c r="N40" s="126"/>
      <c r="O40" s="126"/>
      <c r="P40" s="127"/>
    </row>
    <row r="41" spans="2:16" s="8" customFormat="1">
      <c r="B41" s="124"/>
      <c r="C41" s="125" t="s">
        <v>84</v>
      </c>
      <c r="D41" s="126"/>
      <c r="E41" s="126"/>
      <c r="F41" s="126"/>
      <c r="G41" s="126"/>
      <c r="H41" s="126"/>
      <c r="I41" s="126"/>
      <c r="J41" s="126"/>
      <c r="K41" s="126"/>
      <c r="L41" s="126"/>
      <c r="M41" s="126"/>
      <c r="N41" s="126"/>
      <c r="O41" s="126"/>
      <c r="P41" s="127"/>
    </row>
    <row r="42" spans="2:16" s="8" customFormat="1">
      <c r="B42" s="124"/>
      <c r="C42" s="126" t="s">
        <v>35</v>
      </c>
      <c r="D42" s="126" t="s">
        <v>90</v>
      </c>
      <c r="E42" s="126"/>
      <c r="F42" s="126"/>
      <c r="G42" s="126"/>
      <c r="H42" s="126"/>
      <c r="I42" s="126"/>
      <c r="J42" s="126"/>
      <c r="K42" s="126"/>
      <c r="L42" s="126"/>
      <c r="M42" s="126"/>
      <c r="N42" s="126"/>
      <c r="O42" s="126"/>
      <c r="P42" s="127"/>
    </row>
    <row r="43" spans="2:16" s="8" customFormat="1">
      <c r="B43" s="124"/>
      <c r="C43" s="126" t="s">
        <v>86</v>
      </c>
      <c r="D43" s="126" t="s">
        <v>96</v>
      </c>
      <c r="E43" s="126"/>
      <c r="F43" s="126"/>
      <c r="G43" s="126"/>
      <c r="H43" s="126"/>
      <c r="I43" s="126"/>
      <c r="J43" s="126"/>
      <c r="K43" s="126"/>
      <c r="L43" s="126"/>
      <c r="M43" s="126"/>
      <c r="N43" s="126"/>
      <c r="O43" s="126"/>
      <c r="P43" s="127"/>
    </row>
    <row r="44" spans="2:16" s="8" customFormat="1">
      <c r="B44" s="124"/>
      <c r="C44" s="126"/>
      <c r="D44" s="126" t="s">
        <v>106</v>
      </c>
      <c r="E44" s="126"/>
      <c r="F44" s="126"/>
      <c r="G44" s="126"/>
      <c r="H44" s="126"/>
      <c r="I44" s="126"/>
      <c r="J44" s="126"/>
      <c r="K44" s="126"/>
      <c r="L44" s="126"/>
      <c r="M44" s="126"/>
      <c r="N44" s="126"/>
      <c r="O44" s="126"/>
      <c r="P44" s="127"/>
    </row>
    <row r="45" spans="2:16" s="8" customFormat="1">
      <c r="B45" s="124"/>
      <c r="C45" s="126" t="s">
        <v>85</v>
      </c>
      <c r="D45" s="126" t="s">
        <v>91</v>
      </c>
      <c r="E45" s="126"/>
      <c r="F45" s="126"/>
      <c r="G45" s="126"/>
      <c r="H45" s="126"/>
      <c r="I45" s="126"/>
      <c r="J45" s="126"/>
      <c r="K45" s="126"/>
      <c r="L45" s="126"/>
      <c r="M45" s="126"/>
      <c r="N45" s="126"/>
      <c r="O45" s="126"/>
      <c r="P45" s="127"/>
    </row>
    <row r="46" spans="2:16" s="8" customFormat="1">
      <c r="B46" s="124"/>
      <c r="C46" s="126" t="s">
        <v>87</v>
      </c>
      <c r="D46" s="126" t="s">
        <v>92</v>
      </c>
      <c r="E46" s="126"/>
      <c r="F46" s="126"/>
      <c r="G46" s="126"/>
      <c r="H46" s="126"/>
      <c r="I46" s="126"/>
      <c r="J46" s="126"/>
      <c r="K46" s="126"/>
      <c r="L46" s="126"/>
      <c r="M46" s="126"/>
      <c r="N46" s="126"/>
      <c r="O46" s="126"/>
      <c r="P46" s="127"/>
    </row>
    <row r="47" spans="2:16" s="8" customFormat="1">
      <c r="B47" s="124"/>
      <c r="C47" s="126"/>
      <c r="D47" s="126" t="s">
        <v>93</v>
      </c>
      <c r="E47" s="126"/>
      <c r="F47" s="126"/>
      <c r="G47" s="126"/>
      <c r="H47" s="126"/>
      <c r="I47" s="126"/>
      <c r="J47" s="126"/>
      <c r="K47" s="126"/>
      <c r="L47" s="126"/>
      <c r="M47" s="126"/>
      <c r="N47" s="126"/>
      <c r="O47" s="126"/>
      <c r="P47" s="127"/>
    </row>
    <row r="48" spans="2:16" s="8" customFormat="1" ht="6.6" customHeight="1">
      <c r="B48" s="124"/>
      <c r="C48" s="126"/>
      <c r="D48" s="126"/>
      <c r="E48" s="126"/>
      <c r="F48" s="126"/>
      <c r="G48" s="126"/>
      <c r="H48" s="126"/>
      <c r="I48" s="126"/>
      <c r="J48" s="126"/>
      <c r="K48" s="126"/>
      <c r="L48" s="126"/>
      <c r="M48" s="126"/>
      <c r="N48" s="126"/>
      <c r="O48" s="126"/>
      <c r="P48" s="127"/>
    </row>
    <row r="49" spans="2:16" s="8" customFormat="1">
      <c r="B49" s="124"/>
      <c r="C49" s="126" t="s">
        <v>97</v>
      </c>
      <c r="D49" s="126"/>
      <c r="E49" s="126"/>
      <c r="F49" s="126"/>
      <c r="G49" s="126"/>
      <c r="H49" s="126"/>
      <c r="I49" s="126"/>
      <c r="J49" s="126"/>
      <c r="K49" s="126"/>
      <c r="L49" s="126"/>
      <c r="M49" s="126"/>
      <c r="N49" s="126"/>
      <c r="O49" s="126"/>
      <c r="P49" s="127"/>
    </row>
    <row r="50" spans="2:16" s="8" customFormat="1">
      <c r="B50" s="124"/>
      <c r="C50" s="126" t="s">
        <v>88</v>
      </c>
      <c r="D50" s="126"/>
      <c r="E50" s="126"/>
      <c r="F50" s="126"/>
      <c r="G50" s="126"/>
      <c r="H50" s="126"/>
      <c r="I50" s="126"/>
      <c r="J50" s="126"/>
      <c r="K50" s="126"/>
      <c r="L50" s="126"/>
      <c r="M50" s="126"/>
      <c r="N50" s="126"/>
      <c r="O50" s="126"/>
      <c r="P50" s="127"/>
    </row>
    <row r="51" spans="2:16" s="8" customFormat="1">
      <c r="B51" s="124"/>
      <c r="C51" s="126" t="s">
        <v>89</v>
      </c>
      <c r="D51" s="126"/>
      <c r="E51" s="126"/>
      <c r="F51" s="126"/>
      <c r="G51" s="126"/>
      <c r="H51" s="126"/>
      <c r="I51" s="126"/>
      <c r="J51" s="126"/>
      <c r="K51" s="126"/>
      <c r="L51" s="126"/>
      <c r="M51" s="126"/>
      <c r="N51" s="126"/>
      <c r="O51" s="126"/>
      <c r="P51" s="127"/>
    </row>
    <row r="52" spans="2:16" s="8" customFormat="1" ht="6.6" customHeight="1">
      <c r="B52" s="124"/>
      <c r="C52" s="138"/>
      <c r="D52" s="138"/>
      <c r="E52" s="138"/>
      <c r="F52" s="138"/>
      <c r="G52" s="138"/>
      <c r="H52" s="138"/>
      <c r="I52" s="138"/>
      <c r="J52" s="138"/>
      <c r="K52" s="138"/>
      <c r="L52" s="138"/>
      <c r="M52" s="138"/>
      <c r="N52" s="126"/>
      <c r="O52" s="126"/>
      <c r="P52" s="127"/>
    </row>
    <row r="53" spans="2:16" s="8" customFormat="1">
      <c r="B53" s="124"/>
      <c r="C53" s="138" t="s">
        <v>102</v>
      </c>
      <c r="D53" s="138"/>
      <c r="E53" s="138"/>
      <c r="F53" s="138"/>
      <c r="G53" s="138"/>
      <c r="H53" s="138"/>
      <c r="I53" s="138"/>
      <c r="J53" s="138"/>
      <c r="K53" s="138"/>
      <c r="L53" s="138"/>
      <c r="M53" s="138"/>
      <c r="N53" s="126"/>
      <c r="O53" s="126"/>
      <c r="P53" s="127"/>
    </row>
    <row r="54" spans="2:16" s="8" customFormat="1">
      <c r="B54" s="124"/>
      <c r="C54" s="138" t="s">
        <v>109</v>
      </c>
      <c r="D54" s="138"/>
      <c r="E54" s="138"/>
      <c r="F54" s="138"/>
      <c r="G54" s="138"/>
      <c r="H54" s="138"/>
      <c r="I54" s="138"/>
      <c r="J54" s="138"/>
      <c r="K54" s="138"/>
      <c r="L54" s="138"/>
      <c r="M54" s="138"/>
      <c r="N54" s="126"/>
      <c r="O54" s="126"/>
      <c r="P54" s="127"/>
    </row>
    <row r="55" spans="2:16" s="8" customFormat="1">
      <c r="B55" s="124"/>
      <c r="C55" s="138" t="s">
        <v>103</v>
      </c>
      <c r="D55" s="138"/>
      <c r="E55" s="138"/>
      <c r="F55" s="138"/>
      <c r="G55" s="138"/>
      <c r="H55" s="138"/>
      <c r="I55" s="138"/>
      <c r="J55" s="138"/>
      <c r="K55" s="138"/>
      <c r="L55" s="138"/>
      <c r="M55" s="138"/>
      <c r="N55" s="126"/>
      <c r="O55" s="126"/>
      <c r="P55" s="127"/>
    </row>
    <row r="56" spans="2:16" s="8" customFormat="1" ht="15.75" thickBot="1">
      <c r="B56" s="128"/>
      <c r="C56" s="129"/>
      <c r="D56" s="129"/>
      <c r="E56" s="129"/>
      <c r="F56" s="129"/>
      <c r="G56" s="129"/>
      <c r="H56" s="129"/>
      <c r="I56" s="129"/>
      <c r="J56" s="129"/>
      <c r="K56" s="129"/>
      <c r="L56" s="129"/>
      <c r="M56" s="129"/>
      <c r="N56" s="129"/>
      <c r="O56" s="129"/>
      <c r="P56" s="130"/>
    </row>
    <row r="57" spans="2:16" s="8" customFormat="1">
      <c r="C57" s="150"/>
    </row>
    <row r="58" spans="2:16" s="8" customFormat="1"/>
    <row r="59" spans="2:16" s="8" customFormat="1"/>
    <row r="60" spans="2:16" s="8" customFormat="1"/>
    <row r="61" spans="2:16" s="8" customFormat="1"/>
    <row r="62" spans="2:16" s="8" customFormat="1"/>
    <row r="63" spans="2:16" s="8" customFormat="1"/>
    <row r="64" spans="2:16"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pans="1:18" s="8" customFormat="1"/>
    <row r="130" spans="1:18" s="8" customFormat="1"/>
    <row r="131" spans="1:18" s="8" customFormat="1"/>
    <row r="132" spans="1:18">
      <c r="A132" s="8"/>
      <c r="B132" s="8"/>
      <c r="C132" s="8"/>
      <c r="D132" s="8"/>
      <c r="E132" s="8"/>
      <c r="F132" s="8"/>
      <c r="G132" s="8"/>
      <c r="H132" s="8"/>
      <c r="I132" s="8"/>
      <c r="J132" s="8"/>
      <c r="K132" s="8"/>
      <c r="L132" s="8"/>
      <c r="M132" s="8"/>
      <c r="N132" s="8"/>
      <c r="O132" s="8"/>
      <c r="P132" s="8"/>
      <c r="Q132" s="8"/>
      <c r="R132" s="8"/>
    </row>
    <row r="133" spans="1:18">
      <c r="A133" s="8"/>
      <c r="B133" s="8"/>
      <c r="C133" s="8"/>
      <c r="D133" s="8"/>
      <c r="E133" s="8"/>
      <c r="F133" s="8"/>
      <c r="G133" s="8"/>
      <c r="H133" s="8"/>
      <c r="I133" s="8"/>
      <c r="J133" s="8"/>
      <c r="K133" s="8"/>
      <c r="L133" s="8"/>
      <c r="M133" s="8"/>
      <c r="N133" s="8"/>
      <c r="O133" s="8"/>
      <c r="P133" s="8"/>
      <c r="Q133" s="8"/>
      <c r="R133" s="8"/>
    </row>
    <row r="134" spans="1:18">
      <c r="A134" s="8"/>
      <c r="B134" s="8"/>
      <c r="C134" s="8"/>
      <c r="D134" s="8"/>
      <c r="E134" s="8"/>
      <c r="F134" s="8"/>
      <c r="G134" s="8"/>
      <c r="H134" s="8"/>
      <c r="I134" s="8"/>
      <c r="J134" s="8"/>
      <c r="K134" s="8"/>
      <c r="L134" s="8"/>
      <c r="M134" s="8"/>
      <c r="N134" s="8"/>
      <c r="O134" s="8"/>
      <c r="P134" s="8"/>
      <c r="Q134" s="8"/>
      <c r="R134" s="8"/>
    </row>
    <row r="135" spans="1:18">
      <c r="A135" s="8"/>
      <c r="B135" s="8"/>
      <c r="C135" s="8"/>
      <c r="D135" s="8"/>
      <c r="E135" s="8"/>
      <c r="F135" s="8"/>
      <c r="G135" s="8"/>
      <c r="H135" s="8"/>
      <c r="I135" s="8"/>
      <c r="J135" s="8"/>
      <c r="K135" s="8"/>
      <c r="L135" s="8"/>
      <c r="M135" s="8"/>
      <c r="N135" s="8"/>
      <c r="O135" s="8"/>
      <c r="P135" s="8"/>
      <c r="Q135" s="8"/>
    </row>
  </sheetData>
  <sheetProtection password="CDB6" sheet="1" objects="1" scenarios="1" selectLockedCell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AU51"/>
  <sheetViews>
    <sheetView showRowColHeaders="0" tabSelected="1" showWhiteSpace="0" zoomScale="80" zoomScaleNormal="80" workbookViewId="0"/>
  </sheetViews>
  <sheetFormatPr defaultColWidth="9.140625" defaultRowHeight="15"/>
  <cols>
    <col min="1" max="1" width="9" style="8" customWidth="1"/>
    <col min="2" max="2" width="1.42578125" style="8" customWidth="1"/>
    <col min="3" max="3" width="10.7109375" style="30" customWidth="1"/>
    <col min="4" max="4" width="9.28515625" style="8" customWidth="1"/>
    <col min="5" max="5" width="10.7109375" style="8" customWidth="1"/>
    <col min="6" max="6" width="9.28515625" style="8" customWidth="1"/>
    <col min="7" max="7" width="10.7109375" style="8" customWidth="1"/>
    <col min="8" max="8" width="9.28515625" style="8" customWidth="1"/>
    <col min="9" max="9" width="10.7109375" style="8" customWidth="1"/>
    <col min="10" max="10" width="9.28515625" style="8" customWidth="1"/>
    <col min="11" max="11" width="1.42578125" style="8" customWidth="1"/>
    <col min="12" max="12" width="12.5703125" style="8" customWidth="1"/>
    <col min="13" max="13" width="13" style="8" bestFit="1" customWidth="1"/>
    <col min="14" max="14" width="3.85546875" style="8" customWidth="1"/>
    <col min="15" max="15" width="11.85546875" style="8" bestFit="1" customWidth="1"/>
    <col min="16" max="16" width="12.5703125" style="8" customWidth="1"/>
    <col min="17" max="20" width="9.140625" style="8"/>
    <col min="21" max="21" width="11.28515625" style="8" bestFit="1" customWidth="1"/>
    <col min="22" max="22" width="9.140625" style="8"/>
    <col min="23" max="23" width="7.42578125" style="8" customWidth="1"/>
    <col min="24" max="24" width="9.140625" style="8"/>
    <col min="25" max="25" width="1.42578125" style="8" customWidth="1"/>
    <col min="26" max="26" width="9.140625" style="8" hidden="1" customWidth="1"/>
    <col min="27" max="27" width="1.42578125" style="8" customWidth="1"/>
    <col min="28" max="28" width="21.42578125" style="8" customWidth="1"/>
    <col min="29" max="29" width="33.28515625" style="8" customWidth="1"/>
    <col min="30" max="30" width="1.42578125" style="8" customWidth="1"/>
    <col min="31" max="44" width="11.85546875" style="8" customWidth="1"/>
    <col min="45" max="45" width="9.140625" style="8" customWidth="1"/>
    <col min="46" max="16384" width="9.140625" style="8"/>
  </cols>
  <sheetData>
    <row r="1" spans="1:47" ht="7.5" customHeight="1" thickBot="1">
      <c r="A1" s="57"/>
    </row>
    <row r="2" spans="1:47" ht="7.5" customHeight="1">
      <c r="B2" s="10"/>
      <c r="C2" s="31"/>
      <c r="D2" s="11"/>
      <c r="E2" s="11"/>
      <c r="F2" s="11"/>
      <c r="G2" s="11"/>
      <c r="H2" s="11"/>
      <c r="I2" s="11"/>
      <c r="J2" s="11"/>
      <c r="K2" s="11"/>
      <c r="L2" s="11"/>
      <c r="M2" s="11"/>
      <c r="N2" s="11"/>
      <c r="O2" s="11"/>
      <c r="P2" s="11"/>
      <c r="Q2" s="11"/>
      <c r="R2" s="11"/>
      <c r="S2" s="11"/>
      <c r="T2" s="11"/>
      <c r="U2" s="11"/>
      <c r="V2" s="11"/>
      <c r="W2" s="11"/>
      <c r="X2" s="11"/>
      <c r="Y2" s="12"/>
      <c r="Z2" s="12"/>
      <c r="AA2" s="14"/>
      <c r="AB2" s="110"/>
      <c r="AC2" s="111"/>
      <c r="AD2" s="12"/>
      <c r="AE2" s="14"/>
      <c r="AF2" s="14"/>
      <c r="AG2" s="14"/>
      <c r="AH2" s="14"/>
      <c r="AI2" s="14"/>
      <c r="AJ2" s="14"/>
      <c r="AK2" s="14"/>
      <c r="AL2" s="14"/>
      <c r="AM2" s="14"/>
      <c r="AN2" s="14"/>
      <c r="AO2" s="14"/>
      <c r="AP2" s="14"/>
      <c r="AQ2" s="14"/>
      <c r="AR2" s="14"/>
      <c r="AS2" s="14"/>
    </row>
    <row r="3" spans="1:47" ht="32.25" customHeight="1" thickBot="1">
      <c r="B3" s="13"/>
      <c r="C3" s="152" t="s">
        <v>113</v>
      </c>
      <c r="D3" s="153"/>
      <c r="E3" s="14"/>
      <c r="F3" s="14"/>
      <c r="G3" s="14"/>
      <c r="H3" s="14"/>
      <c r="I3" s="14"/>
      <c r="K3" s="95"/>
      <c r="L3" s="95"/>
      <c r="M3" s="14"/>
      <c r="N3" s="14"/>
      <c r="O3" s="14"/>
      <c r="P3" s="14"/>
      <c r="Q3" s="14"/>
      <c r="V3" s="14"/>
      <c r="W3" s="14"/>
      <c r="X3" s="14"/>
      <c r="Y3" s="15"/>
      <c r="Z3" s="15"/>
      <c r="AA3" s="14"/>
      <c r="AB3" s="112"/>
      <c r="AC3" s="76"/>
      <c r="AD3" s="15"/>
      <c r="AE3" s="14"/>
      <c r="AF3" s="14"/>
      <c r="AG3" s="14"/>
      <c r="AH3" s="14"/>
      <c r="AI3" s="14"/>
      <c r="AJ3" s="14"/>
      <c r="AK3" s="14"/>
      <c r="AL3" s="14"/>
      <c r="AM3" s="14"/>
      <c r="AN3" s="14"/>
      <c r="AO3" s="14"/>
      <c r="AP3" s="14"/>
      <c r="AQ3" s="14"/>
      <c r="AR3" s="14"/>
      <c r="AS3" s="14"/>
      <c r="AT3" s="84">
        <v>0.33333333333333331</v>
      </c>
    </row>
    <row r="4" spans="1:47" s="9" customFormat="1" ht="22.5" customHeight="1" thickBot="1">
      <c r="B4" s="16"/>
      <c r="C4" s="89" t="s">
        <v>2</v>
      </c>
      <c r="D4" s="17"/>
      <c r="E4" s="17"/>
      <c r="F4" s="156"/>
      <c r="G4" s="157"/>
      <c r="H4" s="158"/>
      <c r="L4" s="163" t="s">
        <v>108</v>
      </c>
      <c r="M4" s="163"/>
      <c r="N4" s="139"/>
      <c r="O4" s="88"/>
      <c r="P4" s="14"/>
      <c r="R4" s="91" t="str">
        <f>IF(P6="days","Include weekends?","")</f>
        <v>Include weekends?</v>
      </c>
      <c r="U4" s="86" t="s">
        <v>110</v>
      </c>
      <c r="W4" s="14"/>
      <c r="X4" s="14"/>
      <c r="Y4" s="15"/>
      <c r="Z4" s="17"/>
      <c r="AA4" s="17"/>
      <c r="AB4" s="16"/>
      <c r="AC4" s="17"/>
      <c r="AD4" s="18"/>
      <c r="AE4" s="17"/>
      <c r="AF4" s="17"/>
      <c r="AG4" s="17"/>
      <c r="AH4" s="17"/>
      <c r="AI4" s="17"/>
      <c r="AJ4" s="17"/>
      <c r="AK4" s="17"/>
      <c r="AL4" s="17"/>
      <c r="AM4" s="17" t="s">
        <v>54</v>
      </c>
      <c r="AN4" s="17"/>
      <c r="AO4" s="17" t="s">
        <v>110</v>
      </c>
      <c r="AP4" s="17"/>
      <c r="AQ4" s="17"/>
      <c r="AT4" s="99">
        <v>0.75</v>
      </c>
    </row>
    <row r="5" spans="1:47" s="9" customFormat="1" ht="22.5" customHeight="1" thickBot="1">
      <c r="B5" s="16"/>
      <c r="C5" s="89" t="s">
        <v>107</v>
      </c>
      <c r="D5" s="17"/>
      <c r="E5" s="17"/>
      <c r="F5" s="156"/>
      <c r="G5" s="157"/>
      <c r="H5" s="158"/>
      <c r="L5" s="89" t="s">
        <v>3</v>
      </c>
      <c r="N5" s="89"/>
      <c r="O5" s="87"/>
      <c r="P5" s="14"/>
      <c r="U5" s="17"/>
      <c r="V5" s="17"/>
      <c r="W5" s="14"/>
      <c r="X5" s="14"/>
      <c r="Y5" s="15"/>
      <c r="Z5" s="159"/>
      <c r="AA5" s="159"/>
      <c r="AB5" s="16"/>
      <c r="AC5" s="17"/>
      <c r="AD5" s="18"/>
      <c r="AE5" s="17"/>
      <c r="AF5" s="17"/>
      <c r="AG5" s="17"/>
      <c r="AH5" s="17"/>
      <c r="AI5" s="17"/>
      <c r="AJ5" s="17"/>
      <c r="AK5" s="17"/>
      <c r="AL5" s="17"/>
      <c r="AM5" s="17" t="s">
        <v>55</v>
      </c>
      <c r="AN5" s="17"/>
      <c r="AO5" s="17" t="s">
        <v>111</v>
      </c>
      <c r="AP5" s="17"/>
      <c r="AQ5" s="17"/>
    </row>
    <row r="6" spans="1:47" s="9" customFormat="1" ht="22.5" customHeight="1" thickBot="1">
      <c r="B6" s="16"/>
      <c r="C6" s="90" t="s">
        <v>56</v>
      </c>
      <c r="D6" s="17"/>
      <c r="E6" s="17"/>
      <c r="F6" s="160"/>
      <c r="G6" s="161"/>
      <c r="H6" s="162"/>
      <c r="L6" s="89" t="s">
        <v>4</v>
      </c>
      <c r="N6" s="89"/>
      <c r="O6" s="54"/>
      <c r="P6" s="120" t="s">
        <v>54</v>
      </c>
      <c r="R6" s="91" t="s">
        <v>57</v>
      </c>
      <c r="T6" s="91"/>
      <c r="U6" s="86">
        <v>0.75</v>
      </c>
      <c r="V6" s="17"/>
      <c r="W6" s="14"/>
      <c r="X6" s="14"/>
      <c r="Y6" s="15"/>
      <c r="Z6" s="159"/>
      <c r="AA6" s="159"/>
      <c r="AB6" s="16"/>
      <c r="AC6" s="17"/>
      <c r="AD6" s="18"/>
      <c r="AE6" s="17"/>
      <c r="AF6" s="17"/>
      <c r="AG6" s="17"/>
      <c r="AH6" s="17"/>
      <c r="AI6" s="17"/>
      <c r="AJ6" s="17"/>
      <c r="AK6" s="17"/>
      <c r="AL6" s="17"/>
      <c r="AM6" s="17"/>
      <c r="AN6" s="17"/>
      <c r="AO6" s="17"/>
      <c r="AP6" s="17"/>
      <c r="AQ6" s="17"/>
    </row>
    <row r="7" spans="1:47" ht="6.6" customHeight="1" thickBot="1">
      <c r="B7" s="16"/>
      <c r="F7" s="20"/>
      <c r="G7" s="20"/>
      <c r="H7" s="20"/>
      <c r="I7" s="20"/>
      <c r="J7" s="20"/>
      <c r="K7" s="20"/>
      <c r="L7" s="20"/>
      <c r="M7" s="20"/>
      <c r="N7" s="20"/>
      <c r="O7" s="20"/>
      <c r="P7" s="20"/>
      <c r="Q7" s="20"/>
      <c r="R7" s="20"/>
      <c r="S7" s="20"/>
      <c r="T7" s="20"/>
      <c r="U7" s="20"/>
      <c r="V7" s="20"/>
      <c r="W7" s="20"/>
      <c r="X7" s="20"/>
      <c r="Y7" s="15"/>
      <c r="Z7" s="15"/>
      <c r="AA7" s="14"/>
      <c r="AB7" s="19"/>
      <c r="AC7" s="20"/>
      <c r="AD7" s="21"/>
      <c r="AE7" s="14"/>
      <c r="AF7" s="14"/>
      <c r="AG7" s="14"/>
      <c r="AH7" s="14"/>
      <c r="AI7" s="14"/>
      <c r="AJ7" s="14"/>
      <c r="AK7" s="14"/>
      <c r="AL7" s="14"/>
      <c r="AM7" s="14"/>
      <c r="AN7" s="14"/>
      <c r="AO7" s="14"/>
      <c r="AP7" s="14"/>
      <c r="AQ7" s="14"/>
      <c r="AR7" s="14"/>
      <c r="AS7" s="14"/>
    </row>
    <row r="8" spans="1:47" ht="36.75" thickBot="1">
      <c r="B8" s="13"/>
      <c r="C8" s="33" t="s">
        <v>0</v>
      </c>
      <c r="D8" s="55">
        <f>F6</f>
        <v>0</v>
      </c>
      <c r="E8" s="34" t="s">
        <v>11</v>
      </c>
      <c r="F8" s="55">
        <f>F6</f>
        <v>0</v>
      </c>
      <c r="G8" s="34" t="s">
        <v>11</v>
      </c>
      <c r="H8" s="55">
        <f>F6</f>
        <v>0</v>
      </c>
      <c r="I8" s="34" t="s">
        <v>11</v>
      </c>
      <c r="J8" s="56">
        <f>F6</f>
        <v>0</v>
      </c>
      <c r="K8" s="14"/>
      <c r="L8" s="14"/>
      <c r="M8" s="14"/>
      <c r="N8" s="14"/>
      <c r="O8" s="14"/>
      <c r="P8" s="14"/>
      <c r="Q8" s="14"/>
      <c r="R8" s="14"/>
      <c r="S8" s="14"/>
      <c r="T8" s="14"/>
      <c r="U8" s="14"/>
      <c r="V8" s="14"/>
      <c r="W8" s="14"/>
      <c r="X8" s="14"/>
      <c r="Y8" s="15"/>
      <c r="AB8" s="113" t="s">
        <v>59</v>
      </c>
      <c r="AC8" s="14" t="s">
        <v>31</v>
      </c>
      <c r="AD8" s="15"/>
    </row>
    <row r="9" spans="1:47" ht="15.75" customHeight="1">
      <c r="B9" s="13">
        <v>1</v>
      </c>
      <c r="C9" s="140">
        <f>IF(U4="No",IF(WEEKDAY(O5)=1,O5+1,IF(WEEKDAY(O5)=7,O5+2,O5)),O5)</f>
        <v>0</v>
      </c>
      <c r="D9" s="142">
        <v>0</v>
      </c>
      <c r="E9" s="141" t="str">
        <f>IF(C36="","",IF($P$6="Days",IF(C36&gt;$O$5+$O$6-2,"",IF($U$4="No",IF(WEEKDAY(C36)=6,C36+3,C36+1),C36+1)),IF(C36&lt;$O$5+($O$6*7)-1,C36+7,"")))</f>
        <v/>
      </c>
      <c r="F9" s="148"/>
      <c r="G9" s="141" t="str">
        <f>IF(E36="","",IF($P$6="Days",IF(E36&gt;$O$5+$O$6-2,"",IF($U$4="No",IF(WEEKDAY(E36)=6,E36+3,E36+1),E36+1)),IF(E36&lt;$O$5+($O$6*7)-1,E36+7,"")))</f>
        <v/>
      </c>
      <c r="H9" s="142"/>
      <c r="I9" s="141" t="str">
        <f>IF(G36="","",IF($P$6="Days",IF(G36&gt;$O$5+$O$6-2,"",IF($U$4="No",IF(WEEKDAY(G36)=6,G36+3,G36+1),G36+1)),IF(G36&lt;$O$5+($O$6*7)-1,G36+7,"")))</f>
        <v/>
      </c>
      <c r="J9" s="148"/>
      <c r="K9" s="14"/>
      <c r="L9" s="14"/>
      <c r="M9" s="14"/>
      <c r="N9" s="14"/>
      <c r="O9" s="14"/>
      <c r="P9" s="14"/>
      <c r="Q9" s="14"/>
      <c r="R9" s="14"/>
      <c r="S9" s="14"/>
      <c r="T9" s="14"/>
      <c r="U9" s="14"/>
      <c r="V9" s="14"/>
      <c r="W9" s="14"/>
      <c r="X9" s="14"/>
      <c r="Y9" s="15"/>
      <c r="AB9" s="13"/>
      <c r="AC9" s="70"/>
      <c r="AD9" s="15"/>
      <c r="AF9" s="14"/>
      <c r="AG9" s="14"/>
      <c r="AT9" s="77">
        <v>5</v>
      </c>
      <c r="AU9" s="78">
        <v>10</v>
      </c>
    </row>
    <row r="10" spans="1:47" ht="15.75" customHeight="1">
      <c r="B10" s="13">
        <v>2</v>
      </c>
      <c r="C10" s="141" t="str">
        <f>IF(C9="","",IF($P$6="Days",IF(C9&gt;$O$5+$O$6-2,"",IF($U$4="No",IF(WEEKDAY(C9)=6,C9+3,C9+1),C9+1)),IF(C9&lt;$O$5+($O$6*7)-1,C9+7,"")))</f>
        <v/>
      </c>
      <c r="D10" s="143"/>
      <c r="E10" s="141" t="str">
        <f>IF(E9="","",IF($P$6="Days",IF(E9&gt;$O$5+$O$6-2,"",IF($U$4="No",IF(WEEKDAY(E9)=6,E9+3,E9+1),E9+1)),IF(E9&lt;$O$5+($O$6*7)-1,E9+7,"")))</f>
        <v/>
      </c>
      <c r="F10" s="146"/>
      <c r="G10" s="141" t="str">
        <f>IF(G9="","",IF($P$6="Days",IF(G9&gt;$O$5+$O$6-2,"",IF($U$4="No",IF(WEEKDAY(G9)=6,G9+3,G9+1),G9+1)),IF(G9&lt;$O$5+($O$6*7)-1,G9+7,"")))</f>
        <v/>
      </c>
      <c r="H10" s="143"/>
      <c r="I10" s="141" t="str">
        <f>IF(I9="","",IF($P$6="Days",IF(I9&gt;$O$5+$O$6-2,"",IF($U$4="No",IF(WEEKDAY(I9)=6,I9+3,I9+1),I9+1)),IF(I9&lt;$O$5+($O$6*7)-1,I9+7,"")))</f>
        <v/>
      </c>
      <c r="J10" s="146"/>
      <c r="K10" s="14"/>
      <c r="L10" s="14"/>
      <c r="M10" s="14"/>
      <c r="N10" s="14"/>
      <c r="O10" s="14"/>
      <c r="P10" s="14"/>
      <c r="Q10" s="14"/>
      <c r="R10" s="14"/>
      <c r="S10" s="14"/>
      <c r="T10" s="14"/>
      <c r="U10" s="14"/>
      <c r="V10" s="14"/>
      <c r="W10" s="14"/>
      <c r="X10" s="14"/>
      <c r="Y10" s="15"/>
      <c r="AB10" s="13"/>
      <c r="AC10" s="14"/>
      <c r="AD10" s="15"/>
      <c r="AF10" s="17"/>
      <c r="AG10" s="17"/>
      <c r="AT10" s="79">
        <v>6</v>
      </c>
      <c r="AU10" s="80">
        <v>11</v>
      </c>
    </row>
    <row r="11" spans="1:47" ht="15.75" customHeight="1">
      <c r="B11" s="13">
        <v>3</v>
      </c>
      <c r="C11" s="141" t="str">
        <f t="shared" ref="C11:C36" si="0">IF(C10="","",IF($P$6="Days",IF(C10&gt;$O$5+$O$6-2,"",IF($U$4="No",IF(WEEKDAY(C10)=6,C10+3,C10+1),C10+1)),IF(C10&lt;$O$5+($O$6*7)-1,C10+7,"")))</f>
        <v/>
      </c>
      <c r="D11" s="143"/>
      <c r="E11" s="141" t="str">
        <f t="shared" ref="E11:E37" si="1">IF(E10="","",IF($P$6="Days",IF(E10&gt;$O$5+$O$6-2,"",IF($U$4="No",IF(WEEKDAY(E10)=6,E10+3,E10+1),E10+1)),IF(E10&lt;$O$5+($O$6*7)-1,E10+7,"")))</f>
        <v/>
      </c>
      <c r="F11" s="146"/>
      <c r="G11" s="141" t="str">
        <f t="shared" ref="G11:G36" si="2">IF(G10="","",IF($P$6="Days",IF(G10&gt;$O$5+$O$6-2,"",IF($U$4="No",IF(WEEKDAY(G10)=6,G10+3,G10+1),G10+1)),IF(G10&lt;$O$5+($O$6*7)-1,G10+7,"")))</f>
        <v/>
      </c>
      <c r="H11" s="143"/>
      <c r="I11" s="141" t="str">
        <f t="shared" ref="I11:I36" si="3">IF(I10="","",IF($P$6="Days",IF(I10&gt;$O$5+$O$6-2,"",IF($U$4="No",IF(WEEKDAY(I10)=6,I10+3,I10+1),I10+1)),IF(I10&lt;$O$5+($O$6*7)-1,I10+7,"")))</f>
        <v/>
      </c>
      <c r="J11" s="146"/>
      <c r="K11" s="14"/>
      <c r="L11" s="14"/>
      <c r="M11" s="14"/>
      <c r="N11" s="14"/>
      <c r="O11" s="14"/>
      <c r="P11" s="14"/>
      <c r="Q11" s="14"/>
      <c r="R11" s="14"/>
      <c r="S11" s="14"/>
      <c r="T11" s="14"/>
      <c r="U11" s="14"/>
      <c r="V11" s="14"/>
      <c r="W11" s="14"/>
      <c r="X11" s="14"/>
      <c r="Y11" s="15"/>
      <c r="AB11" s="13"/>
      <c r="AC11" s="70"/>
      <c r="AD11" s="15"/>
      <c r="AF11" s="17"/>
      <c r="AG11" s="17"/>
      <c r="AT11" s="79">
        <v>7</v>
      </c>
      <c r="AU11" s="80">
        <v>6</v>
      </c>
    </row>
    <row r="12" spans="1:47" ht="15.75" customHeight="1">
      <c r="B12" s="13">
        <v>4</v>
      </c>
      <c r="C12" s="141" t="str">
        <f t="shared" si="0"/>
        <v/>
      </c>
      <c r="D12" s="143"/>
      <c r="E12" s="141" t="str">
        <f t="shared" si="1"/>
        <v/>
      </c>
      <c r="F12" s="146"/>
      <c r="G12" s="141" t="str">
        <f t="shared" si="2"/>
        <v/>
      </c>
      <c r="H12" s="143"/>
      <c r="I12" s="141" t="str">
        <f t="shared" si="3"/>
        <v/>
      </c>
      <c r="J12" s="146"/>
      <c r="K12" s="14"/>
      <c r="L12" s="14"/>
      <c r="M12" s="14"/>
      <c r="N12" s="14"/>
      <c r="O12" s="14"/>
      <c r="P12" s="14"/>
      <c r="Q12" s="14"/>
      <c r="R12" s="14"/>
      <c r="S12" s="14"/>
      <c r="T12" s="14"/>
      <c r="U12" s="14"/>
      <c r="V12" s="14"/>
      <c r="W12" s="14"/>
      <c r="X12" s="14"/>
      <c r="Y12" s="15"/>
      <c r="AB12" s="13"/>
      <c r="AC12" s="14"/>
      <c r="AD12" s="15"/>
      <c r="AF12" s="17"/>
      <c r="AG12" s="17"/>
      <c r="AT12" s="79">
        <v>6</v>
      </c>
      <c r="AU12" s="80">
        <v>8</v>
      </c>
    </row>
    <row r="13" spans="1:47" ht="15.75" customHeight="1">
      <c r="B13" s="13">
        <v>5</v>
      </c>
      <c r="C13" s="141" t="str">
        <f t="shared" si="0"/>
        <v/>
      </c>
      <c r="D13" s="143"/>
      <c r="E13" s="141" t="str">
        <f t="shared" si="1"/>
        <v/>
      </c>
      <c r="F13" s="146"/>
      <c r="G13" s="141" t="str">
        <f t="shared" si="2"/>
        <v/>
      </c>
      <c r="H13" s="143"/>
      <c r="I13" s="141" t="str">
        <f t="shared" si="3"/>
        <v/>
      </c>
      <c r="J13" s="146"/>
      <c r="K13" s="14"/>
      <c r="L13" s="14"/>
      <c r="M13" s="14"/>
      <c r="N13" s="14"/>
      <c r="O13" s="14"/>
      <c r="P13" s="14"/>
      <c r="Q13" s="14"/>
      <c r="R13" s="14"/>
      <c r="S13" s="14"/>
      <c r="T13" s="14"/>
      <c r="U13" s="14"/>
      <c r="V13" s="14"/>
      <c r="W13" s="14"/>
      <c r="X13" s="14"/>
      <c r="Y13" s="15"/>
      <c r="AB13" s="13"/>
      <c r="AC13" s="70"/>
      <c r="AD13" s="15"/>
      <c r="AF13" s="14"/>
      <c r="AG13" s="14"/>
      <c r="AT13" s="79">
        <v>9</v>
      </c>
      <c r="AU13" s="80">
        <v>9</v>
      </c>
    </row>
    <row r="14" spans="1:47" ht="15.75" customHeight="1">
      <c r="B14" s="13">
        <v>6</v>
      </c>
      <c r="C14" s="141" t="str">
        <f t="shared" si="0"/>
        <v/>
      </c>
      <c r="D14" s="143"/>
      <c r="E14" s="141" t="str">
        <f t="shared" si="1"/>
        <v/>
      </c>
      <c r="F14" s="146"/>
      <c r="G14" s="141" t="str">
        <f t="shared" si="2"/>
        <v/>
      </c>
      <c r="H14" s="143"/>
      <c r="I14" s="141" t="str">
        <f t="shared" si="3"/>
        <v/>
      </c>
      <c r="J14" s="146"/>
      <c r="K14" s="14"/>
      <c r="L14" s="14"/>
      <c r="M14" s="14"/>
      <c r="N14" s="14"/>
      <c r="O14" s="14"/>
      <c r="P14" s="14"/>
      <c r="Q14" s="14"/>
      <c r="R14" s="14"/>
      <c r="S14" s="14"/>
      <c r="T14" s="14"/>
      <c r="U14" s="14"/>
      <c r="V14" s="14"/>
      <c r="W14" s="14"/>
      <c r="X14" s="14"/>
      <c r="Y14" s="15"/>
      <c r="AB14" s="13"/>
      <c r="AC14" s="14"/>
      <c r="AD14" s="15"/>
      <c r="AT14" s="79">
        <v>5</v>
      </c>
      <c r="AU14" s="80">
        <v>10</v>
      </c>
    </row>
    <row r="15" spans="1:47" ht="15.75" customHeight="1" thickBot="1">
      <c r="B15" s="13">
        <v>7</v>
      </c>
      <c r="C15" s="141" t="str">
        <f t="shared" si="0"/>
        <v/>
      </c>
      <c r="D15" s="144"/>
      <c r="E15" s="141" t="str">
        <f t="shared" si="1"/>
        <v/>
      </c>
      <c r="F15" s="147"/>
      <c r="G15" s="141" t="str">
        <f t="shared" si="2"/>
        <v/>
      </c>
      <c r="H15" s="144"/>
      <c r="I15" s="141" t="str">
        <f t="shared" si="3"/>
        <v/>
      </c>
      <c r="J15" s="147"/>
      <c r="K15" s="14"/>
      <c r="L15" s="14"/>
      <c r="M15" s="14"/>
      <c r="N15" s="14"/>
      <c r="O15" s="14"/>
      <c r="P15" s="14"/>
      <c r="Q15" s="14"/>
      <c r="R15" s="14"/>
      <c r="S15" s="14"/>
      <c r="T15" s="14"/>
      <c r="U15" s="14"/>
      <c r="V15" s="14"/>
      <c r="W15" s="14"/>
      <c r="X15" s="14"/>
      <c r="Y15" s="15"/>
      <c r="AB15" s="13"/>
      <c r="AC15" s="70"/>
      <c r="AD15" s="15"/>
      <c r="AT15" s="81">
        <v>8</v>
      </c>
      <c r="AU15" s="82">
        <v>11</v>
      </c>
    </row>
    <row r="16" spans="1:47" ht="15.75" customHeight="1">
      <c r="B16" s="13">
        <v>8</v>
      </c>
      <c r="C16" s="141" t="str">
        <f t="shared" si="0"/>
        <v/>
      </c>
      <c r="D16" s="145"/>
      <c r="E16" s="141" t="str">
        <f t="shared" si="1"/>
        <v/>
      </c>
      <c r="F16" s="142"/>
      <c r="G16" s="141" t="str">
        <f t="shared" si="2"/>
        <v/>
      </c>
      <c r="H16" s="145"/>
      <c r="I16" s="141" t="str">
        <f t="shared" si="3"/>
        <v/>
      </c>
      <c r="J16" s="142"/>
      <c r="K16" s="14"/>
      <c r="L16" s="14"/>
      <c r="M16" s="14"/>
      <c r="N16" s="14"/>
      <c r="O16" s="14"/>
      <c r="P16" s="14"/>
      <c r="Q16" s="14"/>
      <c r="R16" s="14"/>
      <c r="S16" s="14"/>
      <c r="T16" s="14"/>
      <c r="U16" s="14"/>
      <c r="V16" s="14"/>
      <c r="W16" s="14"/>
      <c r="X16" s="14"/>
      <c r="Y16" s="15"/>
      <c r="AB16" s="13"/>
      <c r="AC16" s="14"/>
      <c r="AD16" s="15"/>
      <c r="AT16" s="78">
        <v>7</v>
      </c>
      <c r="AU16" s="83">
        <v>12</v>
      </c>
    </row>
    <row r="17" spans="2:47" ht="15.75" customHeight="1">
      <c r="B17" s="13"/>
      <c r="C17" s="141" t="str">
        <f t="shared" si="0"/>
        <v/>
      </c>
      <c r="D17" s="146"/>
      <c r="E17" s="141" t="str">
        <f t="shared" si="1"/>
        <v/>
      </c>
      <c r="F17" s="143"/>
      <c r="G17" s="141" t="str">
        <f t="shared" si="2"/>
        <v/>
      </c>
      <c r="H17" s="146"/>
      <c r="I17" s="141" t="str">
        <f t="shared" si="3"/>
        <v/>
      </c>
      <c r="J17" s="143"/>
      <c r="K17" s="14"/>
      <c r="L17" s="14"/>
      <c r="M17" s="14"/>
      <c r="N17" s="14"/>
      <c r="O17" s="14"/>
      <c r="P17" s="14"/>
      <c r="Q17" s="14"/>
      <c r="R17" s="14"/>
      <c r="S17" s="14"/>
      <c r="T17" s="14"/>
      <c r="U17" s="14"/>
      <c r="V17" s="14"/>
      <c r="W17" s="14"/>
      <c r="X17" s="14"/>
      <c r="Y17" s="15"/>
      <c r="AB17" s="13"/>
      <c r="AC17" s="70"/>
      <c r="AD17" s="15"/>
      <c r="AT17" s="80">
        <v>8</v>
      </c>
      <c r="AU17" s="79">
        <v>13</v>
      </c>
    </row>
    <row r="18" spans="2:47" ht="15.75" customHeight="1">
      <c r="B18" s="13">
        <v>9</v>
      </c>
      <c r="C18" s="141" t="str">
        <f t="shared" si="0"/>
        <v/>
      </c>
      <c r="D18" s="146"/>
      <c r="E18" s="141" t="str">
        <f t="shared" si="1"/>
        <v/>
      </c>
      <c r="F18" s="143"/>
      <c r="G18" s="141" t="str">
        <f t="shared" si="2"/>
        <v/>
      </c>
      <c r="H18" s="146"/>
      <c r="I18" s="141" t="str">
        <f t="shared" si="3"/>
        <v/>
      </c>
      <c r="J18" s="143"/>
      <c r="K18" s="14"/>
      <c r="L18" s="14"/>
      <c r="M18" s="14"/>
      <c r="N18" s="14"/>
      <c r="O18" s="14"/>
      <c r="P18" s="14"/>
      <c r="Q18" s="14"/>
      <c r="R18" s="14"/>
      <c r="S18" s="14"/>
      <c r="T18" s="14"/>
      <c r="U18" s="14"/>
      <c r="V18" s="14"/>
      <c r="W18" s="14"/>
      <c r="X18" s="14"/>
      <c r="Y18" s="15"/>
      <c r="AB18" s="13"/>
      <c r="AC18" s="14"/>
      <c r="AD18" s="15"/>
      <c r="AT18" s="80">
        <v>5</v>
      </c>
      <c r="AU18" s="79">
        <v>6</v>
      </c>
    </row>
    <row r="19" spans="2:47" ht="15.75" customHeight="1" thickBot="1">
      <c r="B19" s="13">
        <v>10</v>
      </c>
      <c r="C19" s="141" t="str">
        <f t="shared" si="0"/>
        <v/>
      </c>
      <c r="D19" s="146"/>
      <c r="E19" s="141" t="str">
        <f t="shared" si="1"/>
        <v/>
      </c>
      <c r="F19" s="143"/>
      <c r="G19" s="141" t="str">
        <f t="shared" si="2"/>
        <v/>
      </c>
      <c r="H19" s="146"/>
      <c r="I19" s="141" t="str">
        <f t="shared" si="3"/>
        <v/>
      </c>
      <c r="J19" s="143"/>
      <c r="K19" s="14"/>
      <c r="L19" s="14"/>
      <c r="M19" s="14"/>
      <c r="N19" s="14"/>
      <c r="O19" s="14"/>
      <c r="P19" s="14"/>
      <c r="Q19" s="14"/>
      <c r="R19" s="14"/>
      <c r="S19" s="14"/>
      <c r="T19" s="14"/>
      <c r="U19" s="14"/>
      <c r="V19" s="14"/>
      <c r="W19" s="14"/>
      <c r="X19" s="14"/>
      <c r="Y19" s="15"/>
      <c r="AB19" s="115"/>
      <c r="AC19" s="116"/>
      <c r="AD19" s="15"/>
      <c r="AT19" s="80">
        <v>6</v>
      </c>
      <c r="AU19" s="79">
        <v>8</v>
      </c>
    </row>
    <row r="20" spans="2:47" ht="15.75" customHeight="1">
      <c r="B20" s="13">
        <v>11</v>
      </c>
      <c r="C20" s="141" t="str">
        <f t="shared" si="0"/>
        <v/>
      </c>
      <c r="D20" s="146"/>
      <c r="E20" s="141" t="str">
        <f t="shared" si="1"/>
        <v/>
      </c>
      <c r="F20" s="143"/>
      <c r="G20" s="141" t="str">
        <f t="shared" si="2"/>
        <v/>
      </c>
      <c r="H20" s="146"/>
      <c r="I20" s="141" t="str">
        <f t="shared" si="3"/>
        <v/>
      </c>
      <c r="J20" s="143"/>
      <c r="K20" s="14"/>
      <c r="L20" s="14"/>
      <c r="M20" s="14"/>
      <c r="N20" s="14"/>
      <c r="O20" s="14"/>
      <c r="P20" s="14"/>
      <c r="Q20" s="14"/>
      <c r="R20" s="14"/>
      <c r="S20" s="14"/>
      <c r="T20" s="14"/>
      <c r="U20" s="14"/>
      <c r="V20" s="14"/>
      <c r="W20" s="14"/>
      <c r="X20" s="14"/>
      <c r="Y20" s="15"/>
      <c r="AB20" s="117"/>
      <c r="AC20" s="118"/>
      <c r="AD20" s="12"/>
      <c r="AT20" s="80">
        <v>8</v>
      </c>
      <c r="AU20" s="79">
        <v>9</v>
      </c>
    </row>
    <row r="21" spans="2:47" ht="15.75" customHeight="1">
      <c r="B21" s="13">
        <v>12</v>
      </c>
      <c r="C21" s="141" t="str">
        <f t="shared" si="0"/>
        <v/>
      </c>
      <c r="D21" s="146"/>
      <c r="E21" s="141" t="str">
        <f t="shared" si="1"/>
        <v/>
      </c>
      <c r="F21" s="143"/>
      <c r="G21" s="141" t="str">
        <f t="shared" si="2"/>
        <v/>
      </c>
      <c r="H21" s="146"/>
      <c r="I21" s="141" t="str">
        <f t="shared" si="3"/>
        <v/>
      </c>
      <c r="J21" s="143"/>
      <c r="K21" s="14"/>
      <c r="L21" s="14"/>
      <c r="M21" s="14"/>
      <c r="N21" s="14"/>
      <c r="O21" s="14"/>
      <c r="P21" s="14"/>
      <c r="Q21" s="14"/>
      <c r="R21" s="14"/>
      <c r="S21" s="14"/>
      <c r="T21" s="14"/>
      <c r="U21" s="14"/>
      <c r="V21" s="14"/>
      <c r="W21" s="14"/>
      <c r="X21" s="14"/>
      <c r="Y21" s="15"/>
      <c r="AB21" s="154" t="s">
        <v>34</v>
      </c>
      <c r="AC21" s="155"/>
      <c r="AD21" s="15"/>
      <c r="AT21" s="80">
        <v>7</v>
      </c>
      <c r="AU21" s="79">
        <v>10</v>
      </c>
    </row>
    <row r="22" spans="2:47" ht="15.75" customHeight="1" thickBot="1">
      <c r="B22" s="13">
        <v>13</v>
      </c>
      <c r="C22" s="141" t="str">
        <f t="shared" si="0"/>
        <v/>
      </c>
      <c r="D22" s="147"/>
      <c r="E22" s="141" t="str">
        <f t="shared" si="1"/>
        <v/>
      </c>
      <c r="F22" s="144"/>
      <c r="G22" s="141" t="str">
        <f t="shared" si="2"/>
        <v/>
      </c>
      <c r="H22" s="147"/>
      <c r="I22" s="141" t="str">
        <f t="shared" si="3"/>
        <v/>
      </c>
      <c r="J22" s="144"/>
      <c r="K22" s="14"/>
      <c r="L22" s="14"/>
      <c r="M22" s="14"/>
      <c r="N22" s="14"/>
      <c r="O22" s="14"/>
      <c r="P22" s="14"/>
      <c r="Q22" s="14"/>
      <c r="R22" s="14"/>
      <c r="S22" s="14"/>
      <c r="T22" s="14"/>
      <c r="U22" s="14"/>
      <c r="V22" s="14"/>
      <c r="W22" s="14"/>
      <c r="X22" s="14"/>
      <c r="Y22" s="15"/>
      <c r="AB22" s="154"/>
      <c r="AC22" s="155"/>
      <c r="AD22" s="15"/>
      <c r="AT22" s="82">
        <v>8</v>
      </c>
      <c r="AU22" s="81">
        <v>8</v>
      </c>
    </row>
    <row r="23" spans="2:47" ht="15.75" customHeight="1">
      <c r="B23" s="13">
        <v>13</v>
      </c>
      <c r="C23" s="141" t="str">
        <f t="shared" si="0"/>
        <v/>
      </c>
      <c r="D23" s="142"/>
      <c r="E23" s="141" t="str">
        <f t="shared" si="1"/>
        <v/>
      </c>
      <c r="F23" s="145"/>
      <c r="G23" s="141" t="str">
        <f t="shared" si="2"/>
        <v/>
      </c>
      <c r="H23" s="142"/>
      <c r="I23" s="141" t="str">
        <f t="shared" si="3"/>
        <v/>
      </c>
      <c r="J23" s="145"/>
      <c r="K23" s="14"/>
      <c r="L23" s="14"/>
      <c r="M23" s="14"/>
      <c r="N23" s="14"/>
      <c r="O23" s="14"/>
      <c r="P23" s="14"/>
      <c r="Q23" s="14"/>
      <c r="R23" s="14"/>
      <c r="S23" s="14"/>
      <c r="T23" s="14"/>
      <c r="U23" s="14"/>
      <c r="V23" s="14"/>
      <c r="W23" s="14"/>
      <c r="X23" s="14"/>
      <c r="Y23" s="15"/>
      <c r="AB23" s="13"/>
      <c r="AC23" s="70"/>
      <c r="AD23" s="15"/>
      <c r="AT23" s="83">
        <v>9</v>
      </c>
      <c r="AU23" s="78">
        <v>10</v>
      </c>
    </row>
    <row r="24" spans="2:47" ht="15.75" customHeight="1">
      <c r="B24" s="13">
        <v>13</v>
      </c>
      <c r="C24" s="141" t="str">
        <f t="shared" si="0"/>
        <v/>
      </c>
      <c r="D24" s="143"/>
      <c r="E24" s="141" t="str">
        <f t="shared" si="1"/>
        <v/>
      </c>
      <c r="F24" s="146"/>
      <c r="G24" s="141" t="str">
        <f t="shared" si="2"/>
        <v/>
      </c>
      <c r="H24" s="143"/>
      <c r="I24" s="141" t="str">
        <f t="shared" si="3"/>
        <v/>
      </c>
      <c r="J24" s="146"/>
      <c r="K24" s="14"/>
      <c r="L24" s="14"/>
      <c r="M24" s="14"/>
      <c r="N24" s="14"/>
      <c r="O24" s="14"/>
      <c r="P24" s="14"/>
      <c r="Q24" s="14"/>
      <c r="R24" s="14"/>
      <c r="S24" s="14"/>
      <c r="T24" s="14"/>
      <c r="U24" s="14"/>
      <c r="V24" s="14"/>
      <c r="W24" s="14"/>
      <c r="X24" s="14"/>
      <c r="Y24" s="15"/>
      <c r="AB24" s="13"/>
      <c r="AC24" s="14"/>
      <c r="AD24" s="15"/>
      <c r="AT24" s="79">
        <v>8</v>
      </c>
      <c r="AU24" s="80">
        <v>10</v>
      </c>
    </row>
    <row r="25" spans="2:47" ht="15.75" customHeight="1">
      <c r="B25" s="13">
        <v>13</v>
      </c>
      <c r="C25" s="141" t="str">
        <f t="shared" si="0"/>
        <v/>
      </c>
      <c r="D25" s="143"/>
      <c r="E25" s="141" t="str">
        <f t="shared" si="1"/>
        <v/>
      </c>
      <c r="F25" s="146"/>
      <c r="G25" s="141" t="str">
        <f t="shared" si="2"/>
        <v/>
      </c>
      <c r="H25" s="143"/>
      <c r="I25" s="141" t="str">
        <f t="shared" si="3"/>
        <v/>
      </c>
      <c r="J25" s="146"/>
      <c r="K25" s="14"/>
      <c r="L25" s="14"/>
      <c r="M25" s="14"/>
      <c r="N25" s="14"/>
      <c r="O25" s="14"/>
      <c r="P25" s="14"/>
      <c r="Q25" s="14"/>
      <c r="R25" s="14"/>
      <c r="S25" s="14"/>
      <c r="T25" s="14"/>
      <c r="U25" s="14"/>
      <c r="V25" s="14"/>
      <c r="W25" s="14"/>
      <c r="X25" s="14"/>
      <c r="Y25" s="15"/>
      <c r="AB25" s="13"/>
      <c r="AC25" s="70"/>
      <c r="AD25" s="15"/>
      <c r="AT25" s="79">
        <v>4</v>
      </c>
      <c r="AU25" s="80">
        <v>11</v>
      </c>
    </row>
    <row r="26" spans="2:47" ht="15.75" customHeight="1" thickBot="1">
      <c r="B26" s="13">
        <v>13</v>
      </c>
      <c r="C26" s="141" t="str">
        <f t="shared" si="0"/>
        <v/>
      </c>
      <c r="D26" s="143"/>
      <c r="E26" s="141" t="str">
        <f t="shared" si="1"/>
        <v/>
      </c>
      <c r="F26" s="146"/>
      <c r="G26" s="141" t="str">
        <f t="shared" si="2"/>
        <v/>
      </c>
      <c r="H26" s="143"/>
      <c r="I26" s="141" t="str">
        <f t="shared" si="3"/>
        <v/>
      </c>
      <c r="J26" s="146"/>
      <c r="K26" s="14"/>
      <c r="L26" s="14"/>
      <c r="M26" s="14"/>
      <c r="N26" s="14"/>
      <c r="O26" s="14"/>
      <c r="P26" s="14"/>
      <c r="Q26" s="14"/>
      <c r="R26" s="14"/>
      <c r="S26" s="14"/>
      <c r="T26" s="14"/>
      <c r="U26" s="14"/>
      <c r="V26" s="14"/>
      <c r="W26" s="14"/>
      <c r="X26" s="14"/>
      <c r="Y26" s="15"/>
      <c r="AB26" s="19"/>
      <c r="AC26" s="20"/>
      <c r="AD26" s="21"/>
      <c r="AT26" s="79">
        <v>8</v>
      </c>
      <c r="AU26" s="80">
        <v>9</v>
      </c>
    </row>
    <row r="27" spans="2:47" ht="15.75" customHeight="1">
      <c r="B27" s="13">
        <v>13</v>
      </c>
      <c r="C27" s="141" t="str">
        <f t="shared" si="0"/>
        <v/>
      </c>
      <c r="D27" s="143"/>
      <c r="E27" s="141" t="str">
        <f t="shared" si="1"/>
        <v/>
      </c>
      <c r="F27" s="146"/>
      <c r="G27" s="141" t="str">
        <f t="shared" si="2"/>
        <v/>
      </c>
      <c r="H27" s="143"/>
      <c r="I27" s="141" t="str">
        <f t="shared" si="3"/>
        <v/>
      </c>
      <c r="J27" s="146"/>
      <c r="K27" s="14"/>
      <c r="L27" s="14"/>
      <c r="M27" s="14"/>
      <c r="N27" s="14"/>
      <c r="O27" s="14"/>
      <c r="P27" s="14"/>
      <c r="Q27" s="14"/>
      <c r="R27" s="14"/>
      <c r="S27" s="14"/>
      <c r="T27" s="14"/>
      <c r="U27" s="14"/>
      <c r="V27" s="14"/>
      <c r="W27" s="14"/>
      <c r="X27" s="14"/>
      <c r="Y27" s="15"/>
      <c r="AB27" s="57"/>
      <c r="AT27" s="79">
        <v>9</v>
      </c>
      <c r="AU27" s="80">
        <v>9</v>
      </c>
    </row>
    <row r="28" spans="2:47" ht="15.75" customHeight="1">
      <c r="B28" s="13">
        <v>13</v>
      </c>
      <c r="C28" s="141" t="str">
        <f t="shared" si="0"/>
        <v/>
      </c>
      <c r="D28" s="143"/>
      <c r="E28" s="141" t="str">
        <f t="shared" si="1"/>
        <v/>
      </c>
      <c r="F28" s="146"/>
      <c r="G28" s="141" t="str">
        <f t="shared" si="2"/>
        <v/>
      </c>
      <c r="H28" s="143"/>
      <c r="I28" s="141" t="str">
        <f t="shared" si="3"/>
        <v/>
      </c>
      <c r="J28" s="146"/>
      <c r="K28" s="14"/>
      <c r="L28" s="14"/>
      <c r="M28" s="14"/>
      <c r="N28" s="14"/>
      <c r="O28" s="14"/>
      <c r="P28" s="14"/>
      <c r="Q28" s="14"/>
      <c r="R28" s="14"/>
      <c r="S28" s="14"/>
      <c r="T28" s="14"/>
      <c r="U28" s="14"/>
      <c r="V28" s="14"/>
      <c r="W28" s="14"/>
      <c r="X28" s="14"/>
      <c r="Y28" s="15"/>
      <c r="AT28" s="79">
        <v>7</v>
      </c>
      <c r="AU28" s="80">
        <v>12</v>
      </c>
    </row>
    <row r="29" spans="2:47" ht="15.75" customHeight="1" thickBot="1">
      <c r="B29" s="13">
        <v>13</v>
      </c>
      <c r="C29" s="141" t="str">
        <f t="shared" si="0"/>
        <v/>
      </c>
      <c r="D29" s="144"/>
      <c r="E29" s="141" t="str">
        <f t="shared" si="1"/>
        <v/>
      </c>
      <c r="F29" s="147"/>
      <c r="G29" s="141" t="str">
        <f t="shared" si="2"/>
        <v/>
      </c>
      <c r="H29" s="144"/>
      <c r="I29" s="141" t="str">
        <f t="shared" si="3"/>
        <v/>
      </c>
      <c r="J29" s="147"/>
      <c r="K29" s="14"/>
      <c r="L29" s="14"/>
      <c r="M29" s="14"/>
      <c r="N29" s="14"/>
      <c r="O29" s="14"/>
      <c r="P29" s="14"/>
      <c r="Q29" s="14"/>
      <c r="R29" s="14"/>
      <c r="S29" s="14"/>
      <c r="T29" s="14"/>
      <c r="U29" s="14"/>
      <c r="V29" s="14"/>
      <c r="W29" s="14"/>
      <c r="X29" s="14"/>
      <c r="Y29" s="15"/>
      <c r="AT29" s="81">
        <v>6</v>
      </c>
      <c r="AU29" s="82">
        <v>10</v>
      </c>
    </row>
    <row r="30" spans="2:47" ht="15.75" customHeight="1">
      <c r="B30" s="13">
        <v>13</v>
      </c>
      <c r="C30" s="141" t="str">
        <f t="shared" si="0"/>
        <v/>
      </c>
      <c r="D30" s="145"/>
      <c r="E30" s="141" t="str">
        <f t="shared" si="1"/>
        <v/>
      </c>
      <c r="F30" s="142"/>
      <c r="G30" s="141" t="str">
        <f t="shared" si="2"/>
        <v/>
      </c>
      <c r="H30" s="145"/>
      <c r="I30" s="141" t="str">
        <f t="shared" si="3"/>
        <v/>
      </c>
      <c r="J30" s="142"/>
      <c r="K30" s="14"/>
      <c r="L30" s="14"/>
      <c r="M30" s="14"/>
      <c r="N30" s="14"/>
      <c r="O30" s="14"/>
      <c r="P30" s="14"/>
      <c r="Q30" s="14"/>
      <c r="R30" s="14"/>
      <c r="S30" s="14"/>
      <c r="T30" s="14"/>
      <c r="U30" s="14"/>
      <c r="V30" s="14"/>
      <c r="W30" s="14"/>
      <c r="X30" s="14"/>
      <c r="Y30" s="15"/>
      <c r="AT30" s="78">
        <v>9</v>
      </c>
      <c r="AU30" s="83">
        <v>12</v>
      </c>
    </row>
    <row r="31" spans="2:47" ht="15.75" customHeight="1">
      <c r="B31" s="13">
        <v>13</v>
      </c>
      <c r="C31" s="141" t="str">
        <f t="shared" si="0"/>
        <v/>
      </c>
      <c r="D31" s="146"/>
      <c r="E31" s="141" t="str">
        <f t="shared" si="1"/>
        <v/>
      </c>
      <c r="F31" s="143"/>
      <c r="G31" s="141" t="str">
        <f t="shared" si="2"/>
        <v/>
      </c>
      <c r="H31" s="146"/>
      <c r="I31" s="141" t="str">
        <f t="shared" si="3"/>
        <v/>
      </c>
      <c r="J31" s="143"/>
      <c r="K31" s="14"/>
      <c r="L31" s="14"/>
      <c r="M31" s="14"/>
      <c r="N31" s="14"/>
      <c r="O31" s="14"/>
      <c r="P31" s="14"/>
      <c r="Q31" s="14"/>
      <c r="R31" s="14"/>
      <c r="S31" s="14"/>
      <c r="T31" s="14"/>
      <c r="U31" s="14"/>
      <c r="V31" s="14"/>
      <c r="W31" s="14"/>
      <c r="X31" s="14"/>
      <c r="Y31" s="15"/>
      <c r="AC31" s="76"/>
      <c r="AD31" s="76"/>
      <c r="AE31" s="76"/>
      <c r="AF31" s="76"/>
      <c r="AG31" s="76"/>
      <c r="AH31" s="76"/>
      <c r="AI31" s="76"/>
      <c r="AJ31" s="76"/>
      <c r="AK31" s="76"/>
      <c r="AT31" s="80">
        <v>10</v>
      </c>
      <c r="AU31" s="79">
        <v>13</v>
      </c>
    </row>
    <row r="32" spans="2:47" ht="15.75" customHeight="1">
      <c r="B32" s="13">
        <v>13</v>
      </c>
      <c r="C32" s="141" t="str">
        <f t="shared" si="0"/>
        <v/>
      </c>
      <c r="D32" s="146"/>
      <c r="E32" s="141" t="str">
        <f t="shared" si="1"/>
        <v/>
      </c>
      <c r="F32" s="143"/>
      <c r="G32" s="141" t="str">
        <f t="shared" si="2"/>
        <v/>
      </c>
      <c r="H32" s="146"/>
      <c r="I32" s="141" t="str">
        <f t="shared" si="3"/>
        <v/>
      </c>
      <c r="J32" s="143"/>
      <c r="K32" s="14"/>
      <c r="L32" s="14"/>
      <c r="M32" s="14"/>
      <c r="N32" s="14"/>
      <c r="O32" s="14"/>
      <c r="P32" s="14"/>
      <c r="Q32" s="14"/>
      <c r="R32" s="14"/>
      <c r="S32" s="14"/>
      <c r="T32" s="14"/>
      <c r="U32" s="14"/>
      <c r="V32" s="14"/>
      <c r="W32" s="14"/>
      <c r="X32" s="14"/>
      <c r="Y32" s="15"/>
      <c r="AT32" s="80">
        <v>6</v>
      </c>
      <c r="AU32" s="79">
        <v>9</v>
      </c>
    </row>
    <row r="33" spans="2:47" ht="15.75" customHeight="1">
      <c r="B33" s="13">
        <v>13</v>
      </c>
      <c r="C33" s="141" t="str">
        <f t="shared" si="0"/>
        <v/>
      </c>
      <c r="D33" s="146"/>
      <c r="E33" s="141" t="str">
        <f t="shared" si="1"/>
        <v/>
      </c>
      <c r="F33" s="143"/>
      <c r="G33" s="141" t="str">
        <f t="shared" si="2"/>
        <v/>
      </c>
      <c r="H33" s="146"/>
      <c r="I33" s="141" t="str">
        <f t="shared" si="3"/>
        <v/>
      </c>
      <c r="J33" s="143"/>
      <c r="K33" s="14"/>
      <c r="L33" s="14"/>
      <c r="M33" s="14"/>
      <c r="N33" s="14"/>
      <c r="O33" s="14"/>
      <c r="P33" s="14"/>
      <c r="Q33" s="14"/>
      <c r="R33" s="14"/>
      <c r="S33" s="14"/>
      <c r="T33" s="14"/>
      <c r="U33" s="14"/>
      <c r="V33" s="14"/>
      <c r="W33" s="14"/>
      <c r="X33" s="14"/>
      <c r="Y33" s="15"/>
      <c r="AT33" s="80">
        <v>6</v>
      </c>
      <c r="AU33" s="79">
        <v>6</v>
      </c>
    </row>
    <row r="34" spans="2:47" ht="15.75" customHeight="1">
      <c r="B34" s="13">
        <v>13</v>
      </c>
      <c r="C34" s="141" t="str">
        <f t="shared" si="0"/>
        <v/>
      </c>
      <c r="D34" s="146"/>
      <c r="E34" s="141" t="str">
        <f t="shared" si="1"/>
        <v/>
      </c>
      <c r="F34" s="143"/>
      <c r="G34" s="141" t="str">
        <f t="shared" si="2"/>
        <v/>
      </c>
      <c r="H34" s="146"/>
      <c r="I34" s="141" t="str">
        <f t="shared" si="3"/>
        <v/>
      </c>
      <c r="J34" s="143"/>
      <c r="K34" s="14"/>
      <c r="L34" s="14"/>
      <c r="M34" s="14"/>
      <c r="N34" s="14"/>
      <c r="O34" s="14"/>
      <c r="P34" s="14"/>
      <c r="Q34" s="14"/>
      <c r="R34" s="14"/>
      <c r="S34" s="14"/>
      <c r="T34" s="14"/>
      <c r="U34" s="14"/>
      <c r="V34" s="14"/>
      <c r="W34" s="14"/>
      <c r="X34" s="14"/>
      <c r="Y34" s="15"/>
      <c r="AT34" s="80">
        <v>8</v>
      </c>
      <c r="AU34" s="79">
        <v>15</v>
      </c>
    </row>
    <row r="35" spans="2:47" ht="15.75" customHeight="1">
      <c r="B35" s="13">
        <v>13</v>
      </c>
      <c r="C35" s="141" t="str">
        <f t="shared" si="0"/>
        <v/>
      </c>
      <c r="D35" s="146"/>
      <c r="E35" s="141" t="str">
        <f t="shared" si="1"/>
        <v/>
      </c>
      <c r="F35" s="143"/>
      <c r="G35" s="141" t="str">
        <f t="shared" si="2"/>
        <v/>
      </c>
      <c r="H35" s="146"/>
      <c r="I35" s="141" t="str">
        <f t="shared" si="3"/>
        <v/>
      </c>
      <c r="J35" s="143"/>
      <c r="K35" s="14"/>
      <c r="L35" s="14"/>
      <c r="M35" s="14"/>
      <c r="N35" s="14"/>
      <c r="O35" s="14"/>
      <c r="P35" s="14"/>
      <c r="Q35" s="14"/>
      <c r="R35" s="14"/>
      <c r="S35" s="14"/>
      <c r="T35" s="14"/>
      <c r="U35" s="14"/>
      <c r="V35" s="14"/>
      <c r="W35" s="14"/>
      <c r="X35" s="14"/>
      <c r="Y35" s="15"/>
      <c r="AT35" s="80">
        <v>7</v>
      </c>
      <c r="AU35" s="79">
        <v>9</v>
      </c>
    </row>
    <row r="36" spans="2:47" ht="15.75" customHeight="1" thickBot="1">
      <c r="B36" s="13">
        <v>13</v>
      </c>
      <c r="C36" s="141" t="str">
        <f t="shared" si="0"/>
        <v/>
      </c>
      <c r="D36" s="147"/>
      <c r="E36" s="141" t="str">
        <f t="shared" si="1"/>
        <v/>
      </c>
      <c r="F36" s="143"/>
      <c r="G36" s="141" t="str">
        <f t="shared" si="2"/>
        <v/>
      </c>
      <c r="H36" s="147"/>
      <c r="I36" s="141" t="str">
        <f t="shared" si="3"/>
        <v/>
      </c>
      <c r="J36" s="144"/>
      <c r="K36" s="14"/>
      <c r="L36" s="14"/>
      <c r="M36" s="14"/>
      <c r="N36" s="14"/>
      <c r="O36" s="14"/>
      <c r="P36" s="14"/>
      <c r="Q36" s="14"/>
      <c r="R36" s="14"/>
      <c r="S36" s="14"/>
      <c r="T36" s="14"/>
      <c r="U36" s="14"/>
      <c r="V36" s="14"/>
      <c r="W36" s="14"/>
      <c r="X36" s="14"/>
      <c r="Y36" s="15"/>
      <c r="AT36" s="82">
        <v>9</v>
      </c>
      <c r="AU36" s="81">
        <v>10</v>
      </c>
    </row>
    <row r="37" spans="2:47" ht="6.75" customHeight="1" thickBot="1">
      <c r="B37" s="19"/>
      <c r="C37" s="141"/>
      <c r="D37" s="20"/>
      <c r="E37" s="141" t="str">
        <f t="shared" si="1"/>
        <v/>
      </c>
      <c r="F37" s="20"/>
      <c r="G37" s="141"/>
      <c r="H37" s="20"/>
      <c r="I37" s="20"/>
      <c r="J37" s="20"/>
      <c r="K37" s="20"/>
      <c r="L37" s="20"/>
      <c r="M37" s="20"/>
      <c r="N37" s="20"/>
      <c r="O37" s="20"/>
      <c r="P37" s="20"/>
      <c r="Q37" s="20"/>
      <c r="R37" s="20"/>
      <c r="S37" s="20"/>
      <c r="T37" s="20"/>
      <c r="U37" s="20"/>
      <c r="V37" s="20"/>
      <c r="W37" s="20"/>
      <c r="X37" s="20"/>
      <c r="Y37" s="21"/>
    </row>
    <row r="38" spans="2:47" ht="7.5" customHeight="1">
      <c r="B38" s="10"/>
      <c r="C38" s="31"/>
      <c r="D38" s="11"/>
      <c r="E38" s="11"/>
      <c r="F38" s="11"/>
      <c r="G38" s="11"/>
      <c r="H38" s="11"/>
      <c r="I38" s="11"/>
      <c r="J38" s="11"/>
      <c r="K38" s="11"/>
      <c r="L38" s="11"/>
      <c r="M38" s="11"/>
      <c r="N38" s="11"/>
      <c r="O38" s="11"/>
      <c r="P38" s="11"/>
      <c r="Q38" s="11"/>
      <c r="R38" s="11"/>
      <c r="S38" s="11"/>
      <c r="T38" s="11"/>
      <c r="U38" s="11"/>
      <c r="V38" s="11"/>
      <c r="W38" s="11"/>
      <c r="X38" s="11"/>
      <c r="Y38" s="12"/>
      <c r="AI38" s="8">
        <v>7</v>
      </c>
    </row>
    <row r="39" spans="2:47" ht="21">
      <c r="B39" s="13"/>
      <c r="C39" s="114" t="s">
        <v>61</v>
      </c>
      <c r="D39" s="14"/>
      <c r="E39" s="14"/>
      <c r="H39" s="114" t="s">
        <v>22</v>
      </c>
      <c r="I39" s="14"/>
      <c r="J39" s="14"/>
      <c r="K39" s="14"/>
      <c r="L39" s="14"/>
      <c r="Y39" s="15"/>
      <c r="AC39" s="149"/>
    </row>
    <row r="40" spans="2:47" ht="6" customHeight="1" thickBot="1">
      <c r="B40" s="13"/>
      <c r="C40" s="8"/>
      <c r="G40" s="14"/>
      <c r="H40" s="14"/>
      <c r="I40" s="14"/>
      <c r="J40" s="14"/>
      <c r="K40" s="14"/>
      <c r="L40" s="14"/>
      <c r="Y40" s="15"/>
      <c r="AF40" s="8">
        <v>7</v>
      </c>
    </row>
    <row r="41" spans="2:47" ht="37.5" customHeight="1">
      <c r="B41" s="13"/>
      <c r="C41" s="92" t="s">
        <v>69</v>
      </c>
      <c r="D41" s="93"/>
      <c r="E41" s="94"/>
      <c r="F41" s="96">
        <f ca="1">'Work sheet 1'!G9</f>
        <v>0</v>
      </c>
      <c r="H41" s="164" t="str">
        <f>'Work sheet 1'!G1</f>
        <v>This type of chart (SPC)  allows us to identify statistically significant changes in data. The dotted lines (process limits) represent the range in which we expect the data to fall if the variation is within expected limits, i.e. normal. There are a number of rules we can use to identify when the process is out of control.</v>
      </c>
      <c r="I41" s="165"/>
      <c r="J41" s="165"/>
      <c r="K41" s="165"/>
      <c r="L41" s="165"/>
      <c r="M41" s="165"/>
      <c r="N41" s="165"/>
      <c r="O41" s="165"/>
      <c r="P41" s="165"/>
      <c r="Q41" s="165"/>
      <c r="R41" s="165"/>
      <c r="S41" s="165"/>
      <c r="T41" s="165"/>
      <c r="U41" s="165"/>
      <c r="V41" s="165"/>
      <c r="W41" s="165"/>
      <c r="X41" s="166"/>
      <c r="Y41" s="15"/>
    </row>
    <row r="42" spans="2:47" ht="37.5" customHeight="1">
      <c r="B42" s="13"/>
      <c r="C42" s="169" t="s">
        <v>66</v>
      </c>
      <c r="D42" s="170"/>
      <c r="E42" s="171"/>
      <c r="F42" s="97">
        <f ca="1">IFERROR('Work sheet 1'!M10,"")</f>
        <v>0</v>
      </c>
      <c r="G42" s="137"/>
      <c r="H42" s="119" t="str">
        <f>IF(I42="","",IF(I42='Work sheet 1'!$Q$4,'Work sheet 1'!$R$5,IF(I42='Work sheet 1'!$U$4,'Work sheet 1'!$W$5,IF(I42='Work sheet 1'!$AC$4,'Work sheet 1'!$AE$5,IF(I42='Work sheet 1'!$AN$4,'Work sheet 1'!$AN$5,IF(I42='Work sheet 1'!$AQ$4,'Work sheet 1'!$AQ$5,""))))))</f>
        <v/>
      </c>
      <c r="I42" s="167" t="str">
        <f>IF(ISERROR('Work sheet 1'!G2),"",'Work sheet 1'!G2)</f>
        <v/>
      </c>
      <c r="J42" s="167"/>
      <c r="K42" s="167"/>
      <c r="L42" s="167"/>
      <c r="M42" s="167"/>
      <c r="N42" s="167"/>
      <c r="O42" s="167"/>
      <c r="P42" s="167"/>
      <c r="Q42" s="167"/>
      <c r="R42" s="167"/>
      <c r="S42" s="167"/>
      <c r="T42" s="167"/>
      <c r="U42" s="167"/>
      <c r="V42" s="167"/>
      <c r="W42" s="167"/>
      <c r="X42" s="168"/>
      <c r="Y42" s="15"/>
    </row>
    <row r="43" spans="2:47" ht="37.5" customHeight="1">
      <c r="B43" s="13"/>
      <c r="C43" s="169" t="s">
        <v>67</v>
      </c>
      <c r="D43" s="170"/>
      <c r="E43" s="171"/>
      <c r="F43" s="97">
        <f ca="1">'Work sheet 1'!N10</f>
        <v>0</v>
      </c>
      <c r="H43" s="119" t="str">
        <f ca="1">IF(I43="","",IF(I43='Work sheet 1'!$Q$4,'Work sheet 1'!$R$5,IF(I43='Work sheet 1'!$U$4,'Work sheet 1'!$W$5,IF(I43='Work sheet 1'!$AC$4,'Work sheet 1'!$AE$5,IF(I43='Work sheet 1'!$AN$4,'Work sheet 1'!$AN$5,IF(I43='Work sheet 1'!$AQ$4,'Work sheet 1'!$AQ$5,""))))))</f>
        <v/>
      </c>
      <c r="I43" s="167" t="str">
        <f ca="1">IF(ISERROR('Work sheet 1'!G3),"",'Work sheet 1'!G3)</f>
        <v/>
      </c>
      <c r="J43" s="167"/>
      <c r="K43" s="167"/>
      <c r="L43" s="167"/>
      <c r="M43" s="167"/>
      <c r="N43" s="167"/>
      <c r="O43" s="167"/>
      <c r="P43" s="167"/>
      <c r="Q43" s="167"/>
      <c r="R43" s="167"/>
      <c r="S43" s="167"/>
      <c r="T43" s="167"/>
      <c r="U43" s="167"/>
      <c r="V43" s="167"/>
      <c r="W43" s="167"/>
      <c r="X43" s="168"/>
      <c r="Y43" s="15"/>
    </row>
    <row r="44" spans="2:47" ht="37.5" customHeight="1">
      <c r="B44" s="13"/>
      <c r="C44" s="169" t="str">
        <f>"Upper"&amp;IF(ISERROR('Work sheet 1'!H9),"",IF('Work sheet 1'!I9&gt;0,"/lower",""))&amp;" process limit"</f>
        <v>Upper process limit</v>
      </c>
      <c r="D44" s="170"/>
      <c r="E44" s="171"/>
      <c r="F44" s="97" t="str">
        <f>IF(ISERROR('Work sheet 1'!H9),"",TEXT('Work sheet 1'!H9,"0.0")&amp;IF('Work sheet 1'!I9&gt;0,"/"&amp;TEXT('Work sheet 1'!I9," 0.0"),""))</f>
        <v/>
      </c>
      <c r="H44" s="119" t="str">
        <f ca="1">IF(I44="","",IF(I44='Work sheet 1'!$Q$4,'Work sheet 1'!$R$5,IF(I44='Work sheet 1'!$U$4,'Work sheet 1'!$W$5,IF(I44='Work sheet 1'!$AC$4,'Work sheet 1'!$AE$5,IF(I44='Work sheet 1'!$AN$4,'Work sheet 1'!$AN$5,IF(I44='Work sheet 1'!$AQ$4,'Work sheet 1'!$AQ$5,""))))))</f>
        <v/>
      </c>
      <c r="I44" s="167" t="str">
        <f ca="1">IF(ISERROR('Work sheet 1'!G4),"",'Work sheet 1'!G4)</f>
        <v/>
      </c>
      <c r="J44" s="167"/>
      <c r="K44" s="167"/>
      <c r="L44" s="167"/>
      <c r="M44" s="167"/>
      <c r="N44" s="167"/>
      <c r="O44" s="167"/>
      <c r="P44" s="167"/>
      <c r="Q44" s="167"/>
      <c r="R44" s="167"/>
      <c r="S44" s="167"/>
      <c r="T44" s="167"/>
      <c r="U44" s="167"/>
      <c r="V44" s="167"/>
      <c r="W44" s="167"/>
      <c r="X44" s="168"/>
      <c r="Y44" s="15"/>
    </row>
    <row r="45" spans="2:47" ht="37.5" customHeight="1" thickBot="1">
      <c r="B45" s="13"/>
      <c r="C45" s="172" t="s">
        <v>68</v>
      </c>
      <c r="D45" s="173"/>
      <c r="E45" s="174"/>
      <c r="F45" s="98">
        <f ca="1">IFERROR('Work sheet 1'!O10,"")</f>
        <v>0</v>
      </c>
      <c r="H45" s="119" t="str">
        <f ca="1">IF(I45="","",IF(I45='Work sheet 1'!$Q$4,'Work sheet 1'!$R$5,IF(I45='Work sheet 1'!$U$4,'Work sheet 1'!$W$5,IF(I45='Work sheet 1'!$AC$4,'Work sheet 1'!$AE$5,IF(I45='Work sheet 1'!$AN$4,'Work sheet 1'!$AN$5,IF(I45='Work sheet 1'!$AQ$4,'Work sheet 1'!$AQ$5,""))))))</f>
        <v/>
      </c>
      <c r="I45" s="167" t="str">
        <f ca="1">IF(ISERROR('Work sheet 1'!G5),"",'Work sheet 1'!G5)</f>
        <v/>
      </c>
      <c r="J45" s="167"/>
      <c r="K45" s="167"/>
      <c r="L45" s="167"/>
      <c r="M45" s="167"/>
      <c r="N45" s="167"/>
      <c r="O45" s="167"/>
      <c r="P45" s="167"/>
      <c r="Q45" s="167"/>
      <c r="R45" s="167"/>
      <c r="S45" s="167"/>
      <c r="T45" s="167"/>
      <c r="U45" s="167"/>
      <c r="V45" s="167"/>
      <c r="W45" s="167"/>
      <c r="X45" s="168"/>
      <c r="Y45" s="15"/>
    </row>
    <row r="46" spans="2:47" ht="37.5" customHeight="1">
      <c r="B46" s="13"/>
      <c r="D46" s="76"/>
      <c r="E46" s="76"/>
      <c r="G46" s="76"/>
      <c r="H46" s="119" t="str">
        <f ca="1">IF(I46="","",IF(I46='Work sheet 1'!$Q$4,'Work sheet 1'!$R$5,IF(I46='Work sheet 1'!$U$4,'Work sheet 1'!$W$5,IF(I46='Work sheet 1'!$AC$4,'Work sheet 1'!$AE$5,IF(I46='Work sheet 1'!$AN$4,'Work sheet 1'!$AN$5,IF(I46='Work sheet 1'!$AQ$4,'Work sheet 1'!$AQ$5,""))))))</f>
        <v/>
      </c>
      <c r="I46" s="167" t="str">
        <f ca="1">IF(ISERROR('Work sheet 1'!G6),"",'Work sheet 1'!G6)</f>
        <v/>
      </c>
      <c r="J46" s="167"/>
      <c r="K46" s="167"/>
      <c r="L46" s="167"/>
      <c r="M46" s="167"/>
      <c r="N46" s="167"/>
      <c r="O46" s="167"/>
      <c r="P46" s="167"/>
      <c r="Q46" s="167"/>
      <c r="R46" s="167"/>
      <c r="S46" s="167"/>
      <c r="T46" s="167"/>
      <c r="U46" s="167"/>
      <c r="V46" s="167"/>
      <c r="W46" s="167"/>
      <c r="X46" s="168"/>
      <c r="Y46" s="15"/>
    </row>
    <row r="47" spans="2:47" ht="9.75" customHeight="1" thickBot="1">
      <c r="B47" s="19"/>
      <c r="C47" s="42"/>
      <c r="D47" s="20"/>
      <c r="E47" s="20"/>
      <c r="F47" s="20"/>
      <c r="G47" s="20"/>
      <c r="H47" s="20"/>
      <c r="I47" s="20"/>
      <c r="J47" s="20"/>
      <c r="K47" s="20"/>
      <c r="L47" s="20"/>
      <c r="M47" s="43"/>
      <c r="N47" s="43"/>
      <c r="O47" s="43"/>
      <c r="P47" s="43"/>
      <c r="Q47" s="43"/>
      <c r="R47" s="43"/>
      <c r="S47" s="43"/>
      <c r="T47" s="43"/>
      <c r="U47" s="43"/>
      <c r="V47" s="43"/>
      <c r="W47" s="43"/>
      <c r="X47" s="43"/>
      <c r="Y47" s="21"/>
    </row>
    <row r="48" spans="2:47">
      <c r="C48" s="150" t="s">
        <v>112</v>
      </c>
    </row>
    <row r="51" spans="31:31">
      <c r="AE51" s="8">
        <v>7</v>
      </c>
    </row>
  </sheetData>
  <sheetProtection password="CDB6" sheet="1" objects="1" scenarios="1" selectLockedCells="1"/>
  <dataConsolidate/>
  <mergeCells count="16">
    <mergeCell ref="I46:X46"/>
    <mergeCell ref="C42:E42"/>
    <mergeCell ref="C43:E43"/>
    <mergeCell ref="C44:E44"/>
    <mergeCell ref="C45:E45"/>
    <mergeCell ref="H41:X41"/>
    <mergeCell ref="I42:X42"/>
    <mergeCell ref="I43:X43"/>
    <mergeCell ref="I44:X44"/>
    <mergeCell ref="I45:X45"/>
    <mergeCell ref="AB21:AC22"/>
    <mergeCell ref="F4:H4"/>
    <mergeCell ref="F5:H5"/>
    <mergeCell ref="Z5:AA6"/>
    <mergeCell ref="F6:H6"/>
    <mergeCell ref="L4:M4"/>
  </mergeCells>
  <conditionalFormatting sqref="J16">
    <cfRule type="notContainsBlanks" dxfId="49" priority="116">
      <formula>LEN(TRIM(J16))&gt;0</formula>
    </cfRule>
  </conditionalFormatting>
  <conditionalFormatting sqref="J17:J22">
    <cfRule type="notContainsBlanks" dxfId="48" priority="115">
      <formula>LEN(TRIM(J17))&gt;0</formula>
    </cfRule>
  </conditionalFormatting>
  <conditionalFormatting sqref="J31:J36">
    <cfRule type="notContainsBlanks" dxfId="47" priority="111">
      <formula>LEN(TRIM(J31))&gt;0</formula>
    </cfRule>
  </conditionalFormatting>
  <conditionalFormatting sqref="J9">
    <cfRule type="notContainsBlanks" dxfId="46" priority="118">
      <formula>LEN(TRIM(J9))&gt;0</formula>
    </cfRule>
  </conditionalFormatting>
  <conditionalFormatting sqref="J10:J15">
    <cfRule type="notContainsBlanks" dxfId="45" priority="117">
      <formula>LEN(TRIM(J10))&gt;0</formula>
    </cfRule>
  </conditionalFormatting>
  <conditionalFormatting sqref="H9">
    <cfRule type="notContainsBlanks" dxfId="44" priority="126">
      <formula>LEN(TRIM(H9))&gt;0</formula>
    </cfRule>
  </conditionalFormatting>
  <conditionalFormatting sqref="H10:H15">
    <cfRule type="notContainsBlanks" dxfId="43" priority="125">
      <formula>LEN(TRIM(H10))&gt;0</formula>
    </cfRule>
  </conditionalFormatting>
  <conditionalFormatting sqref="H16">
    <cfRule type="notContainsBlanks" dxfId="42" priority="124">
      <formula>LEN(TRIM(H16))&gt;0</formula>
    </cfRule>
  </conditionalFormatting>
  <conditionalFormatting sqref="H17:H22">
    <cfRule type="notContainsBlanks" dxfId="41" priority="123">
      <formula>LEN(TRIM(H17))&gt;0</formula>
    </cfRule>
  </conditionalFormatting>
  <conditionalFormatting sqref="J28:J29">
    <cfRule type="notContainsBlanks" dxfId="40" priority="113">
      <formula>LEN(TRIM(J28))&gt;0</formula>
    </cfRule>
  </conditionalFormatting>
  <conditionalFormatting sqref="J30">
    <cfRule type="notContainsBlanks" dxfId="39" priority="112">
      <formula>LEN(TRIM(J30))&gt;0</formula>
    </cfRule>
  </conditionalFormatting>
  <conditionalFormatting sqref="AU23">
    <cfRule type="notContainsBlanks" dxfId="38" priority="79">
      <formula>LEN(TRIM(AU23))&gt;0</formula>
    </cfRule>
  </conditionalFormatting>
  <conditionalFormatting sqref="AU16">
    <cfRule type="notContainsBlanks" dxfId="37" priority="81">
      <formula>LEN(TRIM(AU16))&gt;0</formula>
    </cfRule>
  </conditionalFormatting>
  <conditionalFormatting sqref="AU17:AU22">
    <cfRule type="notContainsBlanks" dxfId="36" priority="80">
      <formula>LEN(TRIM(AU17))&gt;0</formula>
    </cfRule>
  </conditionalFormatting>
  <conditionalFormatting sqref="AU31:AU36">
    <cfRule type="notContainsBlanks" dxfId="35" priority="76">
      <formula>LEN(TRIM(AU31))&gt;0</formula>
    </cfRule>
  </conditionalFormatting>
  <conditionalFormatting sqref="AU9">
    <cfRule type="notContainsBlanks" dxfId="34" priority="83">
      <formula>LEN(TRIM(AU9))&gt;0</formula>
    </cfRule>
  </conditionalFormatting>
  <conditionalFormatting sqref="AU10:AU15">
    <cfRule type="notContainsBlanks" dxfId="33" priority="82">
      <formula>LEN(TRIM(AU10))&gt;0</formula>
    </cfRule>
  </conditionalFormatting>
  <conditionalFormatting sqref="AU24:AU29">
    <cfRule type="notContainsBlanks" dxfId="32" priority="78">
      <formula>LEN(TRIM(AU24))&gt;0</formula>
    </cfRule>
  </conditionalFormatting>
  <conditionalFormatting sqref="AU30">
    <cfRule type="notContainsBlanks" dxfId="31" priority="77">
      <formula>LEN(TRIM(AU30))&gt;0</formula>
    </cfRule>
  </conditionalFormatting>
  <conditionalFormatting sqref="AT9">
    <cfRule type="notContainsBlanks" dxfId="30" priority="75">
      <formula>LEN(TRIM(AT9))&gt;0</formula>
    </cfRule>
  </conditionalFormatting>
  <conditionalFormatting sqref="AT10:AT15">
    <cfRule type="notContainsBlanks" dxfId="29" priority="74">
      <formula>LEN(TRIM(AT10))&gt;0</formula>
    </cfRule>
  </conditionalFormatting>
  <conditionalFormatting sqref="AT16">
    <cfRule type="notContainsBlanks" dxfId="28" priority="73">
      <formula>LEN(TRIM(AT16))&gt;0</formula>
    </cfRule>
  </conditionalFormatting>
  <conditionalFormatting sqref="AT17:AT22">
    <cfRule type="notContainsBlanks" dxfId="27" priority="72">
      <formula>LEN(TRIM(AT17))&gt;0</formula>
    </cfRule>
  </conditionalFormatting>
  <conditionalFormatting sqref="AT23">
    <cfRule type="notContainsBlanks" dxfId="26" priority="71">
      <formula>LEN(TRIM(AT23))&gt;0</formula>
    </cfRule>
  </conditionalFormatting>
  <conditionalFormatting sqref="AT24:AT29">
    <cfRule type="notContainsBlanks" dxfId="25" priority="70">
      <formula>LEN(TRIM(AT24))&gt;0</formula>
    </cfRule>
  </conditionalFormatting>
  <conditionalFormatting sqref="AT30">
    <cfRule type="notContainsBlanks" dxfId="24" priority="69">
      <formula>LEN(TRIM(AT30))&gt;0</formula>
    </cfRule>
  </conditionalFormatting>
  <conditionalFormatting sqref="AT31:AT36">
    <cfRule type="notContainsBlanks" dxfId="23" priority="68">
      <formula>LEN(TRIM(AT31))&gt;0</formula>
    </cfRule>
  </conditionalFormatting>
  <conditionalFormatting sqref="J23">
    <cfRule type="notContainsBlanks" dxfId="22" priority="53">
      <formula>LEN(TRIM(J23))&gt;0</formula>
    </cfRule>
  </conditionalFormatting>
  <conditionalFormatting sqref="J24:J27">
    <cfRule type="notContainsBlanks" dxfId="21" priority="52">
      <formula>LEN(TRIM(J24))&gt;0</formula>
    </cfRule>
  </conditionalFormatting>
  <conditionalFormatting sqref="F23">
    <cfRule type="notContainsBlanks" dxfId="20" priority="31">
      <formula>LEN(TRIM(F23))&gt;0</formula>
    </cfRule>
  </conditionalFormatting>
  <conditionalFormatting sqref="F16">
    <cfRule type="notContainsBlanks" dxfId="19" priority="33">
      <formula>LEN(TRIM(F16))&gt;0</formula>
    </cfRule>
  </conditionalFormatting>
  <conditionalFormatting sqref="F17:F22">
    <cfRule type="notContainsBlanks" dxfId="18" priority="32">
      <formula>LEN(TRIM(F17))&gt;0</formula>
    </cfRule>
  </conditionalFormatting>
  <conditionalFormatting sqref="F31:F36">
    <cfRule type="notContainsBlanks" dxfId="17" priority="28">
      <formula>LEN(TRIM(F31))&gt;0</formula>
    </cfRule>
  </conditionalFormatting>
  <conditionalFormatting sqref="F9">
    <cfRule type="notContainsBlanks" dxfId="16" priority="35">
      <formula>LEN(TRIM(F9))&gt;0</formula>
    </cfRule>
  </conditionalFormatting>
  <conditionalFormatting sqref="F10:F15">
    <cfRule type="notContainsBlanks" dxfId="15" priority="34">
      <formula>LEN(TRIM(F10))&gt;0</formula>
    </cfRule>
  </conditionalFormatting>
  <conditionalFormatting sqref="F24:F29">
    <cfRule type="notContainsBlanks" dxfId="14" priority="30">
      <formula>LEN(TRIM(F24))&gt;0</formula>
    </cfRule>
  </conditionalFormatting>
  <conditionalFormatting sqref="F30">
    <cfRule type="notContainsBlanks" dxfId="13" priority="29">
      <formula>LEN(TRIM(F30))&gt;0</formula>
    </cfRule>
  </conditionalFormatting>
  <conditionalFormatting sqref="H30">
    <cfRule type="notContainsBlanks" dxfId="12" priority="22">
      <formula>LEN(TRIM(H30))&gt;0</formula>
    </cfRule>
  </conditionalFormatting>
  <conditionalFormatting sqref="H31:H36">
    <cfRule type="notContainsBlanks" dxfId="11" priority="21">
      <formula>LEN(TRIM(H31))&gt;0</formula>
    </cfRule>
  </conditionalFormatting>
  <conditionalFormatting sqref="H24:H29">
    <cfRule type="notContainsBlanks" dxfId="10" priority="19">
      <formula>LEN(TRIM(H24))&gt;0</formula>
    </cfRule>
  </conditionalFormatting>
  <conditionalFormatting sqref="H23">
    <cfRule type="notContainsBlanks" dxfId="9" priority="20">
      <formula>LEN(TRIM(H23))&gt;0</formula>
    </cfRule>
  </conditionalFormatting>
  <conditionalFormatting sqref="D9">
    <cfRule type="notContainsBlanks" dxfId="8" priority="10">
      <formula>LEN(TRIM(D9))&gt;0</formula>
    </cfRule>
  </conditionalFormatting>
  <conditionalFormatting sqref="D10:D15">
    <cfRule type="notContainsBlanks" dxfId="7" priority="9">
      <formula>LEN(TRIM(D10))&gt;0</formula>
    </cfRule>
  </conditionalFormatting>
  <conditionalFormatting sqref="D16">
    <cfRule type="notContainsBlanks" dxfId="6" priority="8">
      <formula>LEN(TRIM(D16))&gt;0</formula>
    </cfRule>
  </conditionalFormatting>
  <conditionalFormatting sqref="D17:D22">
    <cfRule type="notContainsBlanks" dxfId="5" priority="7">
      <formula>LEN(TRIM(D17))&gt;0</formula>
    </cfRule>
  </conditionalFormatting>
  <conditionalFormatting sqref="D30">
    <cfRule type="notContainsBlanks" dxfId="4" priority="6">
      <formula>LEN(TRIM(D30))&gt;0</formula>
    </cfRule>
  </conditionalFormatting>
  <conditionalFormatting sqref="D31:D36">
    <cfRule type="notContainsBlanks" dxfId="3" priority="5">
      <formula>LEN(TRIM(D31))&gt;0</formula>
    </cfRule>
  </conditionalFormatting>
  <conditionalFormatting sqref="D24:D29">
    <cfRule type="notContainsBlanks" dxfId="2" priority="3">
      <formula>LEN(TRIM(D24))&gt;0</formula>
    </cfRule>
  </conditionalFormatting>
  <conditionalFormatting sqref="D23">
    <cfRule type="notContainsBlanks" dxfId="1" priority="4">
      <formula>LEN(TRIM(D23))&gt;0</formula>
    </cfRule>
  </conditionalFormatting>
  <conditionalFormatting sqref="U4">
    <cfRule type="expression" dxfId="0" priority="1">
      <formula>$R$4=$AE$4</formula>
    </cfRule>
  </conditionalFormatting>
  <dataValidations count="6">
    <dataValidation type="whole" allowBlank="1" showInputMessage="1" showErrorMessage="1" error="PLease enter a value up to 112 days or weeks" sqref="O6">
      <formula1>0</formula1>
      <formula2>112</formula2>
    </dataValidation>
    <dataValidation type="date" allowBlank="1" showInputMessage="1" showErrorMessage="1" sqref="O5">
      <formula1>42370</formula1>
      <formula2>43465</formula2>
    </dataValidation>
    <dataValidation type="time" allowBlank="1" showInputMessage="1" showErrorMessage="1" error="PLease enter a value up to 16 weeks" sqref="U6">
      <formula1>AT3</formula1>
      <formula2>AT4</formula2>
    </dataValidation>
    <dataValidation type="list" allowBlank="1" showInputMessage="1" showErrorMessage="1" sqref="P6">
      <formula1>period</formula1>
    </dataValidation>
    <dataValidation type="whole" operator="lessThanOrEqual" allowBlank="1" showInputMessage="1" showErrorMessage="1" error="Please enter a value less than_x000a_the number of beds on the ward" sqref="D9:D36 AT9:AU36 H9:H36 J9:J36 F9:F36">
      <formula1>$O$4</formula1>
    </dataValidation>
    <dataValidation type="list" allowBlank="1" showInputMessage="1" showErrorMessage="1" error="PLease enter a value up to 16 weeks" sqref="U4">
      <formula1>YEs_no</formula1>
    </dataValidation>
  </dataValidations>
  <pageMargins left="0.23622047244094502" right="0.23622047244094502" top="0.23622047244094502" bottom="0.23622047244094502" header="0.31496062992126" footer="0.31496062992126"/>
  <pageSetup paperSize="9" scale="62" fitToWidth="0" orientation="landscape" cellComments="atEnd" r:id="rId1"/>
  <drawing r:id="rId2"/>
  <legacyDrawing r:id="rId3"/>
</worksheet>
</file>

<file path=xl/worksheets/sheet3.xml><?xml version="1.0" encoding="utf-8"?>
<worksheet xmlns="http://schemas.openxmlformats.org/spreadsheetml/2006/main" xmlns:r="http://schemas.openxmlformats.org/officeDocument/2006/relationships">
  <sheetPr codeName="Sheet3"/>
  <dimension ref="B1:BJ120"/>
  <sheetViews>
    <sheetView zoomScale="90" zoomScaleNormal="90" workbookViewId="0">
      <selection activeCell="M10" sqref="M10:M120"/>
    </sheetView>
  </sheetViews>
  <sheetFormatPr defaultRowHeight="15"/>
  <cols>
    <col min="1" max="1" width="1.5703125" customWidth="1"/>
    <col min="2" max="2" width="3.85546875" bestFit="1" customWidth="1"/>
    <col min="3" max="3" width="5" bestFit="1" customWidth="1"/>
    <col min="4" max="4" width="49.28515625" bestFit="1" customWidth="1"/>
    <col min="6" max="6" width="11.7109375" customWidth="1"/>
    <col min="10" max="10" width="26.28515625" customWidth="1"/>
    <col min="11" max="11" width="10.7109375" bestFit="1" customWidth="1"/>
    <col min="12" max="12" width="11.5703125" customWidth="1"/>
    <col min="13" max="13" width="11.42578125" customWidth="1"/>
    <col min="14" max="14" width="10.85546875" customWidth="1"/>
    <col min="16" max="16" width="1.42578125" customWidth="1"/>
    <col min="17" max="17" width="16.140625" bestFit="1" customWidth="1"/>
    <col min="20" max="20" width="1.42578125" customWidth="1"/>
    <col min="24" max="24" width="1.42578125" customWidth="1"/>
    <col min="28" max="28" width="1.42578125" customWidth="1"/>
    <col min="32" max="32" width="1.140625" customWidth="1"/>
    <col min="36" max="36" width="1.42578125" customWidth="1"/>
    <col min="37" max="37" width="16.7109375" customWidth="1"/>
    <col min="38" max="38" width="13.5703125" customWidth="1"/>
    <col min="39" max="39" width="1.42578125" customWidth="1"/>
    <col min="40" max="40" width="13.5703125" customWidth="1"/>
    <col min="41" max="41" width="15.42578125" customWidth="1"/>
    <col min="42" max="44" width="11.7109375" customWidth="1"/>
    <col min="45" max="45" width="1.42578125" customWidth="1"/>
    <col min="46" max="46" width="9.42578125" bestFit="1" customWidth="1"/>
    <col min="47" max="47" width="9.140625" style="52"/>
    <col min="49" max="49" width="9.140625" style="52"/>
    <col min="51" max="51" width="11.7109375" bestFit="1" customWidth="1"/>
    <col min="52" max="52" width="17.140625" style="52" customWidth="1"/>
    <col min="53" max="56" width="17.5703125" customWidth="1"/>
    <col min="57" max="57" width="17.5703125" style="8" customWidth="1"/>
    <col min="58" max="59" width="17.5703125" customWidth="1"/>
  </cols>
  <sheetData>
    <row r="1" spans="2:62" ht="43.5" customHeight="1" thickBot="1">
      <c r="D1" s="100" t="s">
        <v>63</v>
      </c>
      <c r="G1" s="175" t="s">
        <v>81</v>
      </c>
      <c r="H1" s="183"/>
      <c r="I1" s="183"/>
      <c r="J1" s="183"/>
      <c r="K1" s="183"/>
      <c r="L1" s="183" t="str">
        <f ca="1">IF(ISERROR(VLOOKUP(100,$G$8:$K$120,9,0)),"",VLOOKUP(100,$G$8:$K$120,9,0))</f>
        <v/>
      </c>
      <c r="M1" s="183"/>
      <c r="N1" s="183"/>
      <c r="O1" s="176"/>
      <c r="Q1" s="47" t="s">
        <v>15</v>
      </c>
      <c r="R1" s="50"/>
      <c r="U1" s="47" t="s">
        <v>20</v>
      </c>
      <c r="V1" s="49"/>
      <c r="W1" s="50"/>
      <c r="Y1" s="47" t="s">
        <v>62</v>
      </c>
      <c r="Z1" s="49"/>
      <c r="AA1" s="50"/>
      <c r="AC1" s="47" t="s">
        <v>14</v>
      </c>
      <c r="AD1" s="49"/>
      <c r="AE1" s="50"/>
      <c r="AG1" s="47" t="s">
        <v>21</v>
      </c>
      <c r="AH1" s="49"/>
      <c r="AI1" s="50"/>
      <c r="AK1" s="47" t="s">
        <v>65</v>
      </c>
      <c r="AL1" s="50"/>
      <c r="AN1" s="47" t="s">
        <v>80</v>
      </c>
      <c r="AO1" s="50"/>
      <c r="AP1" s="36"/>
      <c r="AQ1" s="36"/>
      <c r="AR1" s="36"/>
      <c r="AT1" s="52"/>
    </row>
    <row r="2" spans="2:62" ht="38.25" customHeight="1">
      <c r="D2" s="102">
        <f>'Front sheet'!F6</f>
        <v>0</v>
      </c>
      <c r="E2" s="103" t="str">
        <f>'Front sheet'!P6</f>
        <v>Days</v>
      </c>
      <c r="G2" s="175" t="e">
        <f>IF(Q4&lt;&gt;"",Q4,IF(U4&lt;&gt;"",U4,IF(AC4&lt;&gt;"",AC4,IF(AN4&lt;&gt;"",AN4,IF(AQ4&lt;&gt;"",AQ4,IF(AK4&lt;&gt;"",AK4,""))))))</f>
        <v>#N/A</v>
      </c>
      <c r="H2" s="183"/>
      <c r="I2" s="183"/>
      <c r="J2" s="183"/>
      <c r="K2" s="183"/>
      <c r="L2" s="183"/>
      <c r="M2" s="183"/>
      <c r="N2" s="183"/>
      <c r="O2" s="176"/>
      <c r="Q2" s="3" t="s">
        <v>19</v>
      </c>
      <c r="R2" s="4" t="e">
        <f>MAX(Q9:Q128)</f>
        <v>#N/A</v>
      </c>
      <c r="U2" s="3">
        <f ca="1">IF(SUM(V9:V128)&gt;0,"Yes",0)</f>
        <v>0</v>
      </c>
      <c r="V2" s="1"/>
      <c r="W2" s="4"/>
      <c r="Y2" s="3">
        <f ca="1">IF(SUM(Z9:Z128)&gt;0,"Yes",0)</f>
        <v>0</v>
      </c>
      <c r="Z2" s="1"/>
      <c r="AA2" s="4"/>
      <c r="AC2" s="3">
        <f>IF(SUM(AD9:AD128)&gt;0,"Yes",0)</f>
        <v>0</v>
      </c>
      <c r="AD2" s="1"/>
      <c r="AE2" s="4"/>
      <c r="AG2" s="3">
        <f>IF(SUM(AH9:AH128)&gt;0,"Yes",0)</f>
        <v>0</v>
      </c>
      <c r="AH2" s="1"/>
      <c r="AI2" s="4"/>
      <c r="AK2" s="3" t="s">
        <v>19</v>
      </c>
      <c r="AL2" s="4">
        <f ca="1">IF(ISERROR(MAX(AK9:AK128)),"",MAX(AK9:AK128))</f>
        <v>1</v>
      </c>
      <c r="AN2" s="3" t="s">
        <v>75</v>
      </c>
      <c r="AO2" s="4">
        <f ca="1">IF(ISERROR(SUM(OFFSET($AO$9,0,0,$E$3,2))),"",SUM(OFFSET($AO$9,0,0,$E$3,2)))</f>
        <v>0</v>
      </c>
      <c r="AP2" s="36"/>
      <c r="AQ2" s="36"/>
      <c r="AR2" s="36"/>
      <c r="AT2" s="52"/>
    </row>
    <row r="3" spans="2:62" ht="38.25" customHeight="1">
      <c r="D3" s="108" t="s">
        <v>7</v>
      </c>
      <c r="E3" s="109">
        <f>MAX(B9:B120)</f>
        <v>2</v>
      </c>
      <c r="G3" s="180" t="e">
        <f ca="1">IF(AND(U4&lt;&gt;"",U4&lt;&gt;G2),U4,IF(AND(AC4&lt;&gt;"",AC4&lt;&gt;G2),AC4,IF(AND(AN4&lt;&gt;"",AN4&lt;&gt;G2),AN4,IF(AND(AQ4&lt;&gt;"",AQ4&lt;&gt;G2),AQ4,IF(AND(AK4&lt;&gt;"",AK4&lt;&gt;G2),AK4,"")))))</f>
        <v>#N/A</v>
      </c>
      <c r="H3" s="182"/>
      <c r="I3" s="182"/>
      <c r="J3" s="182"/>
      <c r="K3" s="182"/>
      <c r="L3" s="182"/>
      <c r="M3" s="182"/>
      <c r="N3" s="182"/>
      <c r="O3" s="181"/>
      <c r="Q3" s="3" t="s">
        <v>23</v>
      </c>
      <c r="R3" s="4" t="e">
        <f>MAX(R9:R128)</f>
        <v>#N/A</v>
      </c>
      <c r="U3" s="3"/>
      <c r="V3" s="1"/>
      <c r="W3" s="4"/>
      <c r="Y3" s="3"/>
      <c r="Z3" s="1"/>
      <c r="AA3" s="4"/>
      <c r="AC3" s="3"/>
      <c r="AD3" s="1"/>
      <c r="AE3" s="4"/>
      <c r="AG3" s="3"/>
      <c r="AH3" s="1"/>
      <c r="AI3" s="4"/>
      <c r="AK3" s="3"/>
      <c r="AL3" s="4"/>
      <c r="AN3" s="104" t="s">
        <v>76</v>
      </c>
      <c r="AO3" s="105">
        <f ca="1">AO2/E3</f>
        <v>0</v>
      </c>
      <c r="AP3" s="36"/>
      <c r="AQ3" s="36"/>
      <c r="AR3" s="36"/>
      <c r="AT3" s="52"/>
      <c r="AY3">
        <f ca="1">SUM((AX9:AX120))</f>
        <v>1</v>
      </c>
    </row>
    <row r="4" spans="2:62" ht="38.25" customHeight="1" thickBot="1">
      <c r="D4" s="3" t="s">
        <v>70</v>
      </c>
      <c r="E4" s="6">
        <f>IF(BF6=0,0,BF5)</f>
        <v>0</v>
      </c>
      <c r="G4" s="177" t="e">
        <f ca="1">IF(AND(AC4&lt;&gt;"",AC4&lt;&gt;G2,AC4&lt;&gt;G3),AC4,IF(AND(AN4&lt;&gt;"",AN4&lt;&gt;G2,AN4&lt;&gt;G3),AN4,IF(AND(AQ4&lt;&gt;"",AQ4&lt;&gt;G2,AQ4&lt;G3),AQ4,IF(AND(AK4&lt;&gt;"",AK4&lt;&gt;G2,AK4&lt;&gt;G3),AK4,""))))</f>
        <v>#N/A</v>
      </c>
      <c r="H4" s="178"/>
      <c r="I4" s="178"/>
      <c r="J4" s="178"/>
      <c r="K4" s="178"/>
      <c r="L4" s="178"/>
      <c r="M4" s="178"/>
      <c r="N4" s="178"/>
      <c r="O4" s="179"/>
      <c r="Q4" s="175" t="e">
        <f>IF($R$3+$R$2&gt;0,"Points which fall outside the green dotted lines (process limits) are unusual and should be investigated. They represent a system which may be out of control.","")&amp;IF(R2=0,"",IF(R2=1," There is "," There are ")&amp;R2&amp;IF(R2=1," data point which is above the line. "," data points which are above the line. "))&amp;Q5</f>
        <v>#N/A</v>
      </c>
      <c r="R4" s="176"/>
      <c r="U4" s="180" t="str">
        <f ca="1">IF(OR(U2="Yes",Y2="Yes"),"When more than 7 sequential points fall above or below the mean that is unusual and may indicate a sigificant change in process. This process is not in control. There is a run of points " &amp; IF(AND(U2="Yes",Y2="Yes")," above and below",IF(U2= "Yes", " above", " below"))&amp; " the mean.","")</f>
        <v/>
      </c>
      <c r="V4" s="182"/>
      <c r="W4" s="181"/>
      <c r="Y4" s="3"/>
      <c r="Z4" s="1"/>
      <c r="AA4" s="4"/>
      <c r="AC4" s="180" t="str">
        <f>IF(OR(AC2="Yes",AG2="Yes"),"When there is a run of 7 increasing or decreasing sequential points this may indicate a sigificant change in the process.  This process is not in control.In this data set there is a run of " &amp; IF(AND(AC2="Yes",AG2="Yes")," rising and falling ",IF(AC2= "Yes", "rising", "falling"))&amp; " points","")</f>
        <v/>
      </c>
      <c r="AD4" s="182"/>
      <c r="AE4" s="181"/>
      <c r="AG4" s="3"/>
      <c r="AH4" s="1"/>
      <c r="AI4" s="4"/>
      <c r="AK4" s="180" t="str">
        <f ca="1">IF($AL$3+$AL$2&gt;0,"On the moving range chart points which fall above the moving range process limit - green dotted line - are unusual and suggest that the system is out of control. This should be investigated."&amp;IF(AL2=0,"",IF(AL2=1," There is "," There are ")&amp;AL2&amp;IF(AL2=1," data point which is above the line. "," data points which are above the line. ")),"")</f>
        <v xml:space="preserve">On the moving range chart points which fall above the moving range process limit - green dotted line - are unusual and suggest that the system is out of control. This should be investigated. There is 1 data point which is above the line. </v>
      </c>
      <c r="AL4" s="181"/>
      <c r="AN4" s="175" t="str">
        <f ca="1">IF(AO3&gt;0,"When more than 15 consecutive points lie within the mean +/- 1σ  this process is considered to be out of control.","")</f>
        <v/>
      </c>
      <c r="AO4" s="176"/>
      <c r="AP4" s="35"/>
      <c r="AQ4" s="35"/>
      <c r="AR4" s="35"/>
      <c r="AT4" s="52"/>
      <c r="AY4" s="58" t="s">
        <v>0</v>
      </c>
      <c r="AZ4" s="58" t="s">
        <v>26</v>
      </c>
      <c r="BA4" s="58" t="s">
        <v>27</v>
      </c>
      <c r="BB4" s="58" t="s">
        <v>28</v>
      </c>
      <c r="BC4" s="58" t="s">
        <v>29</v>
      </c>
      <c r="BD4" s="58" t="s">
        <v>30</v>
      </c>
      <c r="BF4" s="75" t="s">
        <v>33</v>
      </c>
      <c r="BG4" s="75" t="s">
        <v>33</v>
      </c>
    </row>
    <row r="5" spans="2:62" ht="38.25" customHeight="1" thickBot="1">
      <c r="D5" s="5" t="s">
        <v>71</v>
      </c>
      <c r="E5">
        <f>IF(BG6=0,0,BG5)</f>
        <v>0</v>
      </c>
      <c r="G5" s="177" t="e">
        <f ca="1">IF(AND(AN4&lt;&gt;"",AN4&lt;&gt;G2,AN4&lt;&gt;G3,AN4&lt;&gt;G4),AN4,IF(AND(AQ4&lt;&gt;"",AQ4&lt;&gt;G2,AQ4&lt;G3,AQ4&lt;&gt;G4),AQ4,IF(AND(AK4&lt;&gt;"",AK4&lt;&gt;G2,AK4&lt;&gt;G3,AK4&lt;&gt;G4),AK4,"")))</f>
        <v>#N/A</v>
      </c>
      <c r="H5" s="178"/>
      <c r="I5" s="178"/>
      <c r="J5" s="178"/>
      <c r="K5" s="178"/>
      <c r="L5" s="178"/>
      <c r="M5" s="178"/>
      <c r="N5" s="178"/>
      <c r="O5" s="179"/>
      <c r="Q5" s="5" t="e">
        <f>IF(R3&gt;0,IF(R3=1,"There is  ","There are ")&amp;R3&amp;" data point(s) below the line","")</f>
        <v>#N/A</v>
      </c>
      <c r="R5" s="6" t="s">
        <v>77</v>
      </c>
      <c r="U5" s="5"/>
      <c r="V5" s="29"/>
      <c r="W5" s="6" t="s">
        <v>78</v>
      </c>
      <c r="Y5" s="5"/>
      <c r="Z5" s="29"/>
      <c r="AA5" s="6"/>
      <c r="AC5" s="5"/>
      <c r="AD5" s="29"/>
      <c r="AE5" s="6" t="s">
        <v>78</v>
      </c>
      <c r="AG5" s="5"/>
      <c r="AH5" s="29"/>
      <c r="AI5" s="6"/>
      <c r="AK5" s="5"/>
      <c r="AL5" s="6"/>
      <c r="AN5" s="5" t="s">
        <v>79</v>
      </c>
      <c r="AO5" s="6"/>
      <c r="AP5" s="36"/>
      <c r="AQ5" s="36"/>
      <c r="AR5" s="36"/>
      <c r="AT5" s="52"/>
      <c r="AY5" s="59"/>
      <c r="AZ5" s="60">
        <v>1</v>
      </c>
      <c r="BA5" s="59">
        <v>1</v>
      </c>
      <c r="BB5" s="59">
        <v>1</v>
      </c>
      <c r="BC5" s="59">
        <v>1</v>
      </c>
      <c r="BD5" s="59">
        <v>1</v>
      </c>
      <c r="BE5" s="71"/>
      <c r="BF5" s="59">
        <v>2</v>
      </c>
      <c r="BG5" s="59">
        <v>2</v>
      </c>
    </row>
    <row r="6" spans="2:62" ht="37.5" customHeight="1" thickBot="1">
      <c r="D6" s="101" t="str">
        <f>'Front sheet'!$F$4&amp;" -"&amp;'Front sheet'!F5&amp;" daily performance, starting "&amp;TEXT('Front sheet'!O5,"dd/mm/yy") &amp; IF(AND('Front sheet'!$P$6= "days",'Front sheet'!$U$4="No")," excluding weekends","")</f>
        <v xml:space="preserve"> - daily performance, starting 00/01/00</v>
      </c>
      <c r="E6">
        <f>E3-E4-IF(E5&lt;&gt;0,(E3-E5),0)</f>
        <v>2</v>
      </c>
      <c r="G6" s="177" t="e">
        <f ca="1">IF(AND(AK4&lt;&gt;"",AK4&lt;&gt;G2,AK4&lt;&gt;G3,AK4&lt;&gt;G4,AK4&lt;&gt;G5),AK4,"")</f>
        <v>#N/A</v>
      </c>
      <c r="H6" s="178"/>
      <c r="I6" s="178"/>
      <c r="J6" s="178"/>
      <c r="K6" s="178"/>
      <c r="L6" s="178"/>
      <c r="M6" s="178"/>
      <c r="N6" s="178"/>
      <c r="O6" s="179"/>
      <c r="R6" s="136" t="s">
        <v>101</v>
      </c>
      <c r="AN6">
        <f ca="1">G9-M9/1.128</f>
        <v>0</v>
      </c>
      <c r="AO6">
        <f ca="1">G9+M9/1.128</f>
        <v>0</v>
      </c>
      <c r="AY6" s="61" t="s">
        <v>31</v>
      </c>
      <c r="AZ6" s="62">
        <f>'Front sheet'!AC9</f>
        <v>0</v>
      </c>
      <c r="BA6" s="61">
        <f>'Front sheet'!AC11</f>
        <v>0</v>
      </c>
      <c r="BB6" s="61">
        <f>'Front sheet'!$AC$13</f>
        <v>0</v>
      </c>
      <c r="BC6" s="61">
        <f>'Front sheet'!$AC$15</f>
        <v>0</v>
      </c>
      <c r="BD6" s="61">
        <f>'Front sheet'!$AC$17</f>
        <v>0</v>
      </c>
      <c r="BE6" s="72"/>
      <c r="BF6" s="61">
        <f>'Front sheet'!AC23</f>
        <v>0</v>
      </c>
      <c r="BG6" s="61">
        <f>'Front sheet'!AC25</f>
        <v>0</v>
      </c>
    </row>
    <row r="7" spans="2:62" ht="33" customHeight="1" thickBot="1">
      <c r="D7" s="106" t="str">
        <f>'Front sheet'!$F$4&amp;" -"&amp;'Front sheet'!F5&amp;" Moving Range, starting "&amp;TEXT('Front sheet'!O5,"dd/mm/yy")</f>
        <v xml:space="preserve"> - Moving Range, starting 00/01/00</v>
      </c>
      <c r="E7" s="107"/>
      <c r="F7" s="107"/>
      <c r="G7" s="107"/>
      <c r="H7" s="107"/>
      <c r="K7" s="37" t="s">
        <v>0</v>
      </c>
      <c r="L7" s="22" t="s">
        <v>24</v>
      </c>
      <c r="M7" s="23"/>
      <c r="N7" s="23"/>
      <c r="O7" s="23" t="s">
        <v>8</v>
      </c>
      <c r="Q7" s="40" t="s">
        <v>17</v>
      </c>
      <c r="R7" s="40" t="s">
        <v>18</v>
      </c>
      <c r="S7" s="23" t="s">
        <v>12</v>
      </c>
      <c r="U7" s="23"/>
      <c r="V7" s="23"/>
      <c r="W7" s="23"/>
      <c r="Y7" s="23"/>
      <c r="Z7" s="23"/>
      <c r="AA7" s="23"/>
      <c r="AC7" s="23"/>
      <c r="AD7" s="23"/>
      <c r="AE7" s="23"/>
      <c r="AG7" s="23"/>
      <c r="AH7" s="23"/>
      <c r="AI7" s="23"/>
      <c r="AK7" s="23"/>
      <c r="AL7" s="23"/>
      <c r="AN7" s="23"/>
      <c r="AO7" s="23"/>
      <c r="AT7" s="37" t="s">
        <v>0</v>
      </c>
      <c r="AU7" s="52" t="s">
        <v>25</v>
      </c>
      <c r="AY7" s="63"/>
      <c r="AZ7" s="64">
        <v>1</v>
      </c>
      <c r="BA7" s="64">
        <v>2</v>
      </c>
      <c r="BB7" s="64">
        <v>3</v>
      </c>
      <c r="BC7" s="64">
        <v>4</v>
      </c>
      <c r="BD7" s="64">
        <v>5</v>
      </c>
      <c r="BE7" s="73"/>
      <c r="BF7" s="64">
        <v>1</v>
      </c>
      <c r="BG7" s="64">
        <v>2</v>
      </c>
    </row>
    <row r="8" spans="2:62" s="7" customFormat="1" ht="45.75" thickBot="1">
      <c r="C8" s="44"/>
      <c r="D8" s="45" t="s">
        <v>0</v>
      </c>
      <c r="E8" s="45" t="s">
        <v>5</v>
      </c>
      <c r="F8" s="45" t="s">
        <v>6</v>
      </c>
      <c r="G8" s="45" t="s">
        <v>1</v>
      </c>
      <c r="H8" s="46" t="s">
        <v>51</v>
      </c>
      <c r="I8" s="131" t="s">
        <v>52</v>
      </c>
      <c r="J8" s="135" t="s">
        <v>100</v>
      </c>
      <c r="K8" s="133"/>
      <c r="L8" s="24" t="s">
        <v>9</v>
      </c>
      <c r="M8" s="25" t="s">
        <v>10</v>
      </c>
      <c r="N8" s="26" t="s">
        <v>53</v>
      </c>
      <c r="O8" s="26" t="s">
        <v>72</v>
      </c>
      <c r="Q8" s="41" t="s">
        <v>16</v>
      </c>
      <c r="R8" s="41" t="s">
        <v>16</v>
      </c>
      <c r="S8" s="26" t="s">
        <v>13</v>
      </c>
      <c r="U8" s="26" t="s">
        <v>50</v>
      </c>
      <c r="V8" s="26"/>
      <c r="W8" s="26"/>
      <c r="Y8" s="26" t="s">
        <v>60</v>
      </c>
      <c r="Z8" s="26"/>
      <c r="AA8" s="26"/>
      <c r="AC8" s="26" t="s">
        <v>14</v>
      </c>
      <c r="AD8" s="26"/>
      <c r="AE8" s="26"/>
      <c r="AG8" s="26" t="s">
        <v>21</v>
      </c>
      <c r="AH8" s="26"/>
      <c r="AI8" s="26"/>
      <c r="AK8" s="26" t="s">
        <v>64</v>
      </c>
      <c r="AL8" s="26"/>
      <c r="AN8" s="26" t="s">
        <v>73</v>
      </c>
      <c r="AO8" s="26" t="s">
        <v>74</v>
      </c>
      <c r="AT8" s="38"/>
      <c r="AU8" s="53"/>
      <c r="AW8" s="53"/>
      <c r="AY8" s="65"/>
      <c r="AZ8" s="66">
        <f ca="1">OFFSET($AY8,AZ5,0)</f>
        <v>0</v>
      </c>
      <c r="BA8" s="66">
        <f ca="1">OFFSET($AY8,BA5,0)</f>
        <v>0</v>
      </c>
      <c r="BB8" s="66">
        <f ca="1">OFFSET($AY8,BB5,0)</f>
        <v>0</v>
      </c>
      <c r="BC8" s="66">
        <f ca="1">OFFSET($AY8,BC5,0)</f>
        <v>0</v>
      </c>
      <c r="BD8" s="66">
        <f ca="1">OFFSET($AY8,BD5,0)</f>
        <v>0</v>
      </c>
      <c r="BE8" s="74"/>
      <c r="BF8" s="66" t="str">
        <f ca="1">OFFSET($AY8,BF5,0)</f>
        <v/>
      </c>
      <c r="BG8" s="66" t="str">
        <f ca="1">OFFSET($AY8,BG5,0)</f>
        <v/>
      </c>
      <c r="BI8" s="7" t="s">
        <v>32</v>
      </c>
    </row>
    <row r="9" spans="2:62" ht="15" customHeight="1" thickBot="1">
      <c r="B9">
        <v>1</v>
      </c>
      <c r="C9" s="47">
        <v>1</v>
      </c>
      <c r="D9" s="48">
        <f>IF('Front sheet'!$C9="","",'Front sheet'!$C9)</f>
        <v>0</v>
      </c>
      <c r="E9" s="49">
        <f>'Front sheet'!D9</f>
        <v>0</v>
      </c>
      <c r="F9" s="49">
        <f>E9</f>
        <v>0</v>
      </c>
      <c r="G9" s="49">
        <f t="shared" ref="G9:G40" ca="1" si="0">IF($E$4=0,AVERAGE(Tally0),IF($E$5=0,IF(C9&lt;=$E$4,AVERAGE(Tally),AVERAGE(Tally2)),IF(C9&lt;=$E$4,AVERAGE(Tally),IF(C9&lt;=$E$5,AVERAGE(Tally2),AVERAGE(Tally3)))))</f>
        <v>0</v>
      </c>
      <c r="H9" s="49" t="e">
        <f>H10</f>
        <v>#N/A</v>
      </c>
      <c r="I9" s="132" t="e">
        <f>I10</f>
        <v>#N/A</v>
      </c>
      <c r="J9" s="1">
        <f>IF(ISERROR(E9),"",E9)</f>
        <v>0</v>
      </c>
      <c r="K9" s="134">
        <f t="shared" ref="K9:K40" si="1">D9</f>
        <v>0</v>
      </c>
      <c r="L9" s="27"/>
      <c r="M9" s="28">
        <f ca="1">M10</f>
        <v>0</v>
      </c>
      <c r="N9" s="28">
        <f ca="1">IF(ISERROR((M9*2.66)),N10,(M9*2.66))</f>
        <v>0</v>
      </c>
      <c r="O9" s="28">
        <f ca="1">O10</f>
        <v>0</v>
      </c>
      <c r="Q9" s="28" t="e">
        <f>IF(ISERROR($E9),0,IF($E9&gt;$H9,MAX($Q8:Q$8)+1,0))</f>
        <v>#N/A</v>
      </c>
      <c r="R9" s="28" t="e">
        <f>IF(ISERROR($E9),0,IF($E9&lt;$I9,MAX($R8:R$8)+1,0))</f>
        <v>#N/A</v>
      </c>
      <c r="S9" s="28" t="e">
        <f t="shared" ref="S9:S40" si="2">IF(OR(E9&gt;H9,E9&lt;I9),E9,#N/A)</f>
        <v>#N/A</v>
      </c>
      <c r="U9" s="28">
        <f t="shared" ref="U9:U40" ca="1" si="3">IF(ISERROR(E9),0,IF(E9&gt;G9,1,0))</f>
        <v>0</v>
      </c>
      <c r="V9" s="28">
        <f ca="1">IF(AND(V8=1,U9=1),1,IF(SUM(U9:U15)&gt;=7,1,0))</f>
        <v>0</v>
      </c>
      <c r="W9" s="28" t="e">
        <f t="shared" ref="W9:W40" ca="1" si="4">IF(V9=0,#N/A,E9)</f>
        <v>#N/A</v>
      </c>
      <c r="Y9" s="28">
        <f t="shared" ref="Y9:Y40" ca="1" si="5">IF(ISERROR(E9),0,IF(E9&lt;G9,1,0))</f>
        <v>0</v>
      </c>
      <c r="Z9" s="28">
        <f ca="1">IF(AND(Z8=1,Y9=1),1,IF(SUM(Y9:Y15)&gt;=7,1,0))</f>
        <v>0</v>
      </c>
      <c r="AA9" s="28" t="e">
        <f t="shared" ref="AA9:AA40" ca="1" si="6">IF(Z9=0,#N/A,E9)</f>
        <v>#N/A</v>
      </c>
      <c r="AC9" s="28">
        <f t="shared" ref="AC9:AC69" si="7">IF(OR(ISERROR(E9),ISERROR(E8)),0,IF(E9=E8,0.5,IF(E9&gt;E8,1,0)))</f>
        <v>0</v>
      </c>
      <c r="AD9" s="28">
        <f t="shared" ref="AD9:AD69" si="8">IF(AND(AD8&gt;0,AC9&gt;0),1,IF(SUM(AC9:AC15)&gt;=7,1,IF(MOD(SUM(AC9:AC15),1)&gt;0,IF(SUM(AC9:AC16)&gt;=7,1,0),0)))</f>
        <v>0</v>
      </c>
      <c r="AE9" s="28" t="e">
        <f t="shared" ref="AE9:AE40" si="9">IF(AD9=0,#N/A,E9)</f>
        <v>#N/A</v>
      </c>
      <c r="AG9" s="28">
        <f>IF(OR(ISERROR(E9),ISERROR(E8)),0,IF(E9=E8,0.5,IF(E9&lt;E8,1,0)))</f>
        <v>1</v>
      </c>
      <c r="AH9" s="28">
        <f t="shared" ref="AH9:AH72" si="10">IF(AND(AH8&gt;0,AG9&gt;0),1,IF(SUM(AG9:AG15)&gt;=7,1,IF(MOD(SUM(AG9:AG15),1)&gt;0,IF(SUM(AG9:AG16)&gt;=7,1,0),0)))</f>
        <v>0</v>
      </c>
      <c r="AI9" s="28" t="e">
        <f t="shared" ref="AI9:AI40" si="11">IF(AH9=0,#N/A,E9)</f>
        <v>#N/A</v>
      </c>
      <c r="AK9" s="28">
        <f ca="1">IF(ISERROR($L9),0,IF($L9&gt;$O9,MAX($AK8:AK$8)+1,0))</f>
        <v>0</v>
      </c>
      <c r="AL9" s="28" t="e">
        <f ca="1">IF(L9&gt;O9,L9,#N/A)</f>
        <v>#N/A</v>
      </c>
      <c r="AN9" s="28">
        <f t="shared" ref="AN9:AN73" ca="1" si="12">IF(AND(J9&gt;$AN$6,J9&lt;$AO$6),1,0)</f>
        <v>0</v>
      </c>
      <c r="AO9" s="28">
        <f t="shared" ref="AO9:AO73" ca="1" si="13">IF(AND(AO8=1,AN9=1),1,IF(SUM(AN9:AN23)&gt;=15,1,0))</f>
        <v>0</v>
      </c>
      <c r="AP9" s="7"/>
      <c r="AQ9" s="7"/>
      <c r="AR9" s="7"/>
      <c r="AT9" s="39">
        <f>K9</f>
        <v>0</v>
      </c>
      <c r="AU9" s="52">
        <f>WEEKDAY(AT9)</f>
        <v>7</v>
      </c>
      <c r="AW9" s="52">
        <v>1</v>
      </c>
      <c r="AX9">
        <f t="shared" ref="AX9:AX72" ca="1" si="14">IF(AY9=$AZ$8,1,IF(AY9=$BA$8,2,IF(AY9=$BB$8,3,IF(AY9=$BC$8,4,IF(AY9=$BD$8,5,"")))))</f>
        <v>1</v>
      </c>
      <c r="AY9" s="67">
        <f t="shared" ref="AY9:AY40" si="15">D9</f>
        <v>0</v>
      </c>
      <c r="AZ9" s="68" t="e">
        <f t="shared" ref="AZ9:AZ40" si="16">IF($AZ$6=0,#N/A,IF(AX9=AZ$7,$E9-1,#N/A))</f>
        <v>#N/A</v>
      </c>
      <c r="BA9" s="68" t="e">
        <f t="shared" ref="BA9:BA40" si="17">IF($BA$6=0,#N/A,IF($AX9=BA$7,$E9-1,#N/A))</f>
        <v>#N/A</v>
      </c>
      <c r="BB9" s="68" t="e">
        <f t="shared" ref="BB9:BB40" si="18">IF($BB$6=0,#N/A,IF($AX9=BB$7,$E9-1,#N/A))</f>
        <v>#N/A</v>
      </c>
      <c r="BC9" s="68" t="e">
        <f t="shared" ref="BC9:BC40" si="19">IF($BC$6=0,#N/A,IF($AX9=BC$7,$E9-1,#N/A))</f>
        <v>#N/A</v>
      </c>
      <c r="BD9" s="68" t="e">
        <f t="shared" ref="BD9:BD40" si="20">IF($BD$6=0,#N/A,IF($AX9=BD$7,$E9-1,#N/A))</f>
        <v>#N/A</v>
      </c>
      <c r="BE9" t="str">
        <f ca="1">IF(AY9=$BF$8,1,IF(AY9=$BG$8,2,""))</f>
        <v/>
      </c>
      <c r="BF9" s="68" t="e">
        <f t="shared" ref="BF9:BF40" si="21">IF($BF$6=0,#N/A,IF(BE9=BF$7,$E9-1,#N/A))</f>
        <v>#N/A</v>
      </c>
      <c r="BG9" s="68" t="e">
        <f t="shared" ref="BG9:BG40" si="22">IF($BG$6=0,#N/A,IF(BE9=BG$7,$E9-1,#N/A))</f>
        <v>#N/A</v>
      </c>
      <c r="BI9">
        <f t="shared" ref="BI9:BI40" si="23">IF(ISERROR(E9),0,E9)</f>
        <v>0</v>
      </c>
      <c r="BJ9">
        <f t="shared" ref="BJ9:BJ40" si="24">IF(ISERROR(E9),0,1)</f>
        <v>1</v>
      </c>
    </row>
    <row r="10" spans="2:62" ht="15.75" thickBot="1">
      <c r="B10">
        <f t="shared" ref="B10:B73" si="25">IF(ISERROR(E10),0,C10)</f>
        <v>2</v>
      </c>
      <c r="C10" s="3">
        <v>2</v>
      </c>
      <c r="D10" s="2" t="str">
        <f>IF('Front sheet'!$C10="","",'Front sheet'!$C10)</f>
        <v/>
      </c>
      <c r="E10" s="1" t="str">
        <f>IF('Front sheet'!D10="","",'Front sheet'!D10)</f>
        <v/>
      </c>
      <c r="F10" s="1" t="e">
        <f>IF(ISERROR(E10),F9,F9+E10)</f>
        <v>#VALUE!</v>
      </c>
      <c r="G10" s="49">
        <f t="shared" ca="1" si="0"/>
        <v>0</v>
      </c>
      <c r="H10" s="49" t="e">
        <f t="shared" ref="H10:H41" si="26">IF($E$3&gt;=13,G10+$N10,#N/A)</f>
        <v>#N/A</v>
      </c>
      <c r="I10" s="132" t="e">
        <f t="shared" ref="I10:I41" si="27">IF($E$3&gt;=13,G10-$N10,#N/A)</f>
        <v>#N/A</v>
      </c>
      <c r="J10" s="1" t="str">
        <f t="shared" ref="J10:J73" si="28">IF(ISERROR(E10),"",E10)</f>
        <v/>
      </c>
      <c r="K10" s="134" t="str">
        <f t="shared" si="1"/>
        <v/>
      </c>
      <c r="L10" s="27" t="str">
        <f t="shared" ref="L10:L41" si="29">IF(ISERROR(E10),IF(C10&lt;$E$3,0,#N/A),IF(ISERROR(E9),0,IF(E9="","",IF(E10="","",ABS(E9-E10)))))</f>
        <v/>
      </c>
      <c r="M10" s="28">
        <f t="shared" ref="M10:M41" ca="1" si="30">IF(ISERROR(IF($E$4=0,AVERAGE(MR_1),IF($E$5=0,IF(C10&lt;=$E$4,AVERAGE(MR_1),AVERAGE(MR_2)),IF(C10&lt;=$E$4,AVERAGE(MR_1),IF(C10&lt;=$E$5,AVERAGE(MR_2),AVERAGE(MR_3)))))),0,IF($E$4=0,AVERAGE(MR_1),IF($E$5=0,IF(C10&lt;=$E$4,AVERAGE(MR_1),AVERAGE(MR_2)),IF(C10&lt;=$E$4,AVERAGE(MR_1),IF(C10&lt;=$E$5,AVERAGE(MR_2),AVERAGE(MR_3))))))</f>
        <v>0</v>
      </c>
      <c r="N10" s="28">
        <f ca="1">IF(ISERROR((M10*2.66)),N11,(M10*2.66))</f>
        <v>0</v>
      </c>
      <c r="O10" s="28">
        <f ca="1">M10*3.27</f>
        <v>0</v>
      </c>
      <c r="Q10" s="28" t="e">
        <f>IF(ISERROR($E10),0,IF($E10&gt;$H10,MAX($Q$8:Q9)+1,0))</f>
        <v>#N/A</v>
      </c>
      <c r="R10" s="28" t="e">
        <f>IF(ISERROR($E10),0,IF($E10&lt;$I10,MAX($R$8:R9)+1,0))</f>
        <v>#N/A</v>
      </c>
      <c r="S10" s="28" t="e">
        <f t="shared" si="2"/>
        <v>#N/A</v>
      </c>
      <c r="U10" s="28">
        <f t="shared" ca="1" si="3"/>
        <v>1</v>
      </c>
      <c r="V10" s="28">
        <f t="shared" ref="V10:V73" ca="1" si="31">IF(AND(V9=1,U10=1),1,IF(SUM(U10:U16)&gt;=7,1,0))</f>
        <v>0</v>
      </c>
      <c r="W10" s="28" t="e">
        <f t="shared" ca="1" si="4"/>
        <v>#N/A</v>
      </c>
      <c r="Y10" s="28">
        <f t="shared" ca="1" si="5"/>
        <v>0</v>
      </c>
      <c r="Z10" s="28">
        <f t="shared" ref="Z10:Z73" ca="1" si="32">IF(AND(Z9=1,Y10=1),1,IF(SUM(Y10:Y16)&gt;=7,1,0))</f>
        <v>0</v>
      </c>
      <c r="AA10" s="28" t="e">
        <f t="shared" ca="1" si="6"/>
        <v>#N/A</v>
      </c>
      <c r="AC10" s="28">
        <f t="shared" si="7"/>
        <v>1</v>
      </c>
      <c r="AD10" s="28">
        <f t="shared" si="8"/>
        <v>0</v>
      </c>
      <c r="AE10" s="28" t="e">
        <f t="shared" si="9"/>
        <v>#N/A</v>
      </c>
      <c r="AG10" s="28">
        <f t="shared" ref="AG10:AG73" si="33">IF(OR(ISERROR(E10),ISERROR(E9)),0,IF(E10=E9,0.5,IF(E10&lt;E9,1,0)))</f>
        <v>0</v>
      </c>
      <c r="AH10" s="28">
        <f t="shared" si="10"/>
        <v>0</v>
      </c>
      <c r="AI10" s="28" t="e">
        <f t="shared" si="11"/>
        <v>#N/A</v>
      </c>
      <c r="AK10" s="28">
        <f ca="1">IF(ISERROR($L10),0,IF($L10&gt;$O10,MAX($AK$8:AK9)+1,0))</f>
        <v>1</v>
      </c>
      <c r="AL10" s="28" t="str">
        <f t="shared" ref="AL10:AL73" ca="1" si="34">IF(L10&gt;O10,L10,#N/A)</f>
        <v/>
      </c>
      <c r="AN10" s="28">
        <f t="shared" ca="1" si="12"/>
        <v>0</v>
      </c>
      <c r="AO10" s="28">
        <f t="shared" ca="1" si="13"/>
        <v>0</v>
      </c>
      <c r="AT10" s="39" t="str">
        <f t="shared" ref="AT10:AT73" si="35">K10</f>
        <v/>
      </c>
      <c r="AU10" s="52" t="e">
        <f t="shared" ref="AU10:AU73" si="36">WEEKDAY(AT10)</f>
        <v>#VALUE!</v>
      </c>
      <c r="AW10" s="52">
        <v>2</v>
      </c>
      <c r="AX10" t="str">
        <f t="shared" ca="1" si="14"/>
        <v/>
      </c>
      <c r="AY10" s="67" t="str">
        <f t="shared" si="15"/>
        <v/>
      </c>
      <c r="AZ10" s="68" t="e">
        <f t="shared" si="16"/>
        <v>#N/A</v>
      </c>
      <c r="BA10" s="68" t="e">
        <f t="shared" si="17"/>
        <v>#N/A</v>
      </c>
      <c r="BB10" s="68" t="e">
        <f t="shared" si="18"/>
        <v>#N/A</v>
      </c>
      <c r="BC10" s="68" t="e">
        <f t="shared" si="19"/>
        <v>#N/A</v>
      </c>
      <c r="BD10" s="68" t="e">
        <f t="shared" si="20"/>
        <v>#N/A</v>
      </c>
      <c r="BE10">
        <f t="shared" ref="BE10:BE73" ca="1" si="37">IF(AY10=$BF$8,1,IF(AY10=$BG$8,2,""))</f>
        <v>1</v>
      </c>
      <c r="BF10" s="68" t="e">
        <f t="shared" si="21"/>
        <v>#N/A</v>
      </c>
      <c r="BG10" s="68" t="e">
        <f t="shared" si="22"/>
        <v>#N/A</v>
      </c>
      <c r="BI10" t="str">
        <f t="shared" si="23"/>
        <v/>
      </c>
      <c r="BJ10">
        <f t="shared" si="24"/>
        <v>1</v>
      </c>
    </row>
    <row r="11" spans="2:62" ht="15.75" thickBot="1">
      <c r="B11">
        <f t="shared" si="25"/>
        <v>0</v>
      </c>
      <c r="C11" s="3">
        <v>3</v>
      </c>
      <c r="D11" s="2" t="str">
        <f>IF('Front sheet'!$C11="","",'Front sheet'!$C11)</f>
        <v/>
      </c>
      <c r="E11" s="1" t="e">
        <f>IF('Front sheet'!D11="",#N/A,'Front sheet'!D11)</f>
        <v>#N/A</v>
      </c>
      <c r="F11" s="1" t="e">
        <f t="shared" ref="F11:F74" si="38">IF(ISERROR(E11),F10,F10+E11)</f>
        <v>#VALUE!</v>
      </c>
      <c r="G11" s="49">
        <f t="shared" ca="1" si="0"/>
        <v>0</v>
      </c>
      <c r="H11" s="49" t="e">
        <f t="shared" si="26"/>
        <v>#N/A</v>
      </c>
      <c r="I11" s="132" t="e">
        <f t="shared" si="27"/>
        <v>#N/A</v>
      </c>
      <c r="J11" s="1" t="str">
        <f t="shared" si="28"/>
        <v/>
      </c>
      <c r="K11" s="134" t="str">
        <f t="shared" si="1"/>
        <v/>
      </c>
      <c r="L11" s="27" t="e">
        <f t="shared" si="29"/>
        <v>#N/A</v>
      </c>
      <c r="M11" s="28">
        <f t="shared" ca="1" si="30"/>
        <v>0</v>
      </c>
      <c r="N11" s="28">
        <f t="shared" ref="N11:N73" ca="1" si="39">IF(ISERROR((M11*2.66)),N12,(M11*2.66))</f>
        <v>0</v>
      </c>
      <c r="O11" s="28">
        <f t="shared" ref="O11:O74" ca="1" si="40">M11*3.27</f>
        <v>0</v>
      </c>
      <c r="Q11" s="28">
        <f>IF(ISERROR($E11),0,IF($E11&gt;$H11,MAX($Q$8:Q10)+1,0))</f>
        <v>0</v>
      </c>
      <c r="R11" s="28">
        <f>IF(ISERROR($E11),0,IF($E11&lt;$I11,MAX($R$8:R10)+1,0))</f>
        <v>0</v>
      </c>
      <c r="S11" s="28" t="e">
        <f t="shared" si="2"/>
        <v>#N/A</v>
      </c>
      <c r="U11" s="28">
        <f t="shared" si="3"/>
        <v>0</v>
      </c>
      <c r="V11" s="28">
        <f t="shared" ca="1" si="31"/>
        <v>0</v>
      </c>
      <c r="W11" s="28" t="e">
        <f t="shared" ca="1" si="4"/>
        <v>#N/A</v>
      </c>
      <c r="Y11" s="28">
        <f t="shared" si="5"/>
        <v>0</v>
      </c>
      <c r="Z11" s="28">
        <f t="shared" ca="1" si="32"/>
        <v>0</v>
      </c>
      <c r="AA11" s="28" t="e">
        <f t="shared" ca="1" si="6"/>
        <v>#N/A</v>
      </c>
      <c r="AC11" s="28">
        <f t="shared" si="7"/>
        <v>0</v>
      </c>
      <c r="AD11" s="28">
        <f t="shared" si="8"/>
        <v>0</v>
      </c>
      <c r="AE11" s="28" t="e">
        <f t="shared" si="9"/>
        <v>#N/A</v>
      </c>
      <c r="AG11" s="28">
        <f t="shared" si="33"/>
        <v>0</v>
      </c>
      <c r="AH11" s="28">
        <f t="shared" si="10"/>
        <v>0</v>
      </c>
      <c r="AI11" s="28" t="e">
        <f t="shared" si="11"/>
        <v>#N/A</v>
      </c>
      <c r="AK11" s="28">
        <f>IF(ISERROR($L11),0,IF($L11&gt;$O11,MAX($AK$8:AK10)+1,0))</f>
        <v>0</v>
      </c>
      <c r="AL11" s="28" t="e">
        <f t="shared" ca="1" si="34"/>
        <v>#N/A</v>
      </c>
      <c r="AN11" s="28">
        <f t="shared" ca="1" si="12"/>
        <v>0</v>
      </c>
      <c r="AO11" s="28">
        <f t="shared" ca="1" si="13"/>
        <v>0</v>
      </c>
      <c r="AT11" s="39" t="str">
        <f t="shared" si="35"/>
        <v/>
      </c>
      <c r="AU11" s="52" t="e">
        <f t="shared" si="36"/>
        <v>#VALUE!</v>
      </c>
      <c r="AW11" s="52">
        <v>3</v>
      </c>
      <c r="AX11" t="str">
        <f t="shared" ca="1" si="14"/>
        <v/>
      </c>
      <c r="AY11" s="67" t="str">
        <f t="shared" si="15"/>
        <v/>
      </c>
      <c r="AZ11" s="68" t="e">
        <f t="shared" si="16"/>
        <v>#N/A</v>
      </c>
      <c r="BA11" s="68" t="e">
        <f t="shared" si="17"/>
        <v>#N/A</v>
      </c>
      <c r="BB11" s="68" t="e">
        <f t="shared" si="18"/>
        <v>#N/A</v>
      </c>
      <c r="BC11" s="68" t="e">
        <f t="shared" si="19"/>
        <v>#N/A</v>
      </c>
      <c r="BD11" s="68" t="e">
        <f t="shared" si="20"/>
        <v>#N/A</v>
      </c>
      <c r="BE11">
        <f t="shared" ca="1" si="37"/>
        <v>1</v>
      </c>
      <c r="BF11" s="68" t="e">
        <f t="shared" si="21"/>
        <v>#N/A</v>
      </c>
      <c r="BG11" s="68" t="e">
        <f t="shared" si="22"/>
        <v>#N/A</v>
      </c>
      <c r="BI11">
        <f t="shared" si="23"/>
        <v>0</v>
      </c>
      <c r="BJ11">
        <f t="shared" si="24"/>
        <v>0</v>
      </c>
    </row>
    <row r="12" spans="2:62" ht="15.75" thickBot="1">
      <c r="B12">
        <f t="shared" si="25"/>
        <v>0</v>
      </c>
      <c r="C12" s="3">
        <v>4</v>
      </c>
      <c r="D12" s="2" t="str">
        <f>IF('Front sheet'!$C12="","",'Front sheet'!$C12)</f>
        <v/>
      </c>
      <c r="E12" s="1" t="e">
        <f>IF('Front sheet'!D12="",#N/A,'Front sheet'!D12)</f>
        <v>#N/A</v>
      </c>
      <c r="F12" s="1" t="e">
        <f t="shared" si="38"/>
        <v>#VALUE!</v>
      </c>
      <c r="G12" s="49">
        <f t="shared" ca="1" si="0"/>
        <v>0</v>
      </c>
      <c r="H12" s="49" t="e">
        <f t="shared" si="26"/>
        <v>#N/A</v>
      </c>
      <c r="I12" s="132" t="e">
        <f t="shared" si="27"/>
        <v>#N/A</v>
      </c>
      <c r="J12" s="1" t="str">
        <f t="shared" si="28"/>
        <v/>
      </c>
      <c r="K12" s="134" t="str">
        <f t="shared" si="1"/>
        <v/>
      </c>
      <c r="L12" s="27" t="e">
        <f t="shared" si="29"/>
        <v>#N/A</v>
      </c>
      <c r="M12" s="28">
        <f t="shared" ca="1" si="30"/>
        <v>0</v>
      </c>
      <c r="N12" s="28">
        <f t="shared" ca="1" si="39"/>
        <v>0</v>
      </c>
      <c r="O12" s="28">
        <f t="shared" ca="1" si="40"/>
        <v>0</v>
      </c>
      <c r="Q12" s="28">
        <f>IF(ISERROR($E12),0,IF($E12&gt;$H12,MAX($Q$8:Q11)+1,0))</f>
        <v>0</v>
      </c>
      <c r="R12" s="28">
        <f>IF(ISERROR($E12),0,IF($E12&lt;$I12,MAX($R$8:R11)+1,0))</f>
        <v>0</v>
      </c>
      <c r="S12" s="28" t="e">
        <f t="shared" si="2"/>
        <v>#N/A</v>
      </c>
      <c r="U12" s="28">
        <f t="shared" si="3"/>
        <v>0</v>
      </c>
      <c r="V12" s="28">
        <f t="shared" ca="1" si="31"/>
        <v>0</v>
      </c>
      <c r="W12" s="28" t="e">
        <f t="shared" ca="1" si="4"/>
        <v>#N/A</v>
      </c>
      <c r="Y12" s="28">
        <f t="shared" si="5"/>
        <v>0</v>
      </c>
      <c r="Z12" s="28">
        <f t="shared" ca="1" si="32"/>
        <v>0</v>
      </c>
      <c r="AA12" s="28" t="e">
        <f t="shared" ca="1" si="6"/>
        <v>#N/A</v>
      </c>
      <c r="AC12" s="28">
        <f t="shared" si="7"/>
        <v>0</v>
      </c>
      <c r="AD12" s="28">
        <f t="shared" si="8"/>
        <v>0</v>
      </c>
      <c r="AE12" s="28" t="e">
        <f t="shared" si="9"/>
        <v>#N/A</v>
      </c>
      <c r="AG12" s="28">
        <f t="shared" si="33"/>
        <v>0</v>
      </c>
      <c r="AH12" s="28">
        <f t="shared" si="10"/>
        <v>0</v>
      </c>
      <c r="AI12" s="28" t="e">
        <f t="shared" si="11"/>
        <v>#N/A</v>
      </c>
      <c r="AK12" s="28">
        <f>IF(ISERROR($L12),0,IF($L12&gt;$O12,MAX($AK$8:AK11)+1,0))</f>
        <v>0</v>
      </c>
      <c r="AL12" s="28" t="e">
        <f t="shared" ca="1" si="34"/>
        <v>#N/A</v>
      </c>
      <c r="AN12" s="28">
        <f t="shared" ca="1" si="12"/>
        <v>0</v>
      </c>
      <c r="AO12" s="28">
        <f t="shared" ca="1" si="13"/>
        <v>0</v>
      </c>
      <c r="AT12" s="39" t="str">
        <f t="shared" si="35"/>
        <v/>
      </c>
      <c r="AU12" s="52" t="e">
        <f t="shared" si="36"/>
        <v>#VALUE!</v>
      </c>
      <c r="AW12" s="52">
        <v>4</v>
      </c>
      <c r="AX12" t="str">
        <f t="shared" ca="1" si="14"/>
        <v/>
      </c>
      <c r="AY12" s="67" t="str">
        <f t="shared" si="15"/>
        <v/>
      </c>
      <c r="AZ12" s="68" t="e">
        <f t="shared" si="16"/>
        <v>#N/A</v>
      </c>
      <c r="BA12" s="68" t="e">
        <f t="shared" si="17"/>
        <v>#N/A</v>
      </c>
      <c r="BB12" s="68" t="e">
        <f t="shared" si="18"/>
        <v>#N/A</v>
      </c>
      <c r="BC12" s="68" t="e">
        <f t="shared" si="19"/>
        <v>#N/A</v>
      </c>
      <c r="BD12" s="68" t="e">
        <f t="shared" si="20"/>
        <v>#N/A</v>
      </c>
      <c r="BE12">
        <f t="shared" ca="1" si="37"/>
        <v>1</v>
      </c>
      <c r="BF12" s="68" t="e">
        <f t="shared" si="21"/>
        <v>#N/A</v>
      </c>
      <c r="BG12" s="68" t="e">
        <f t="shared" si="22"/>
        <v>#N/A</v>
      </c>
      <c r="BI12">
        <f t="shared" si="23"/>
        <v>0</v>
      </c>
      <c r="BJ12">
        <f t="shared" si="24"/>
        <v>0</v>
      </c>
    </row>
    <row r="13" spans="2:62" ht="15.75" thickBot="1">
      <c r="B13">
        <f t="shared" si="25"/>
        <v>0</v>
      </c>
      <c r="C13" s="3">
        <v>5</v>
      </c>
      <c r="D13" s="2" t="str">
        <f>IF('Front sheet'!$C13="","",'Front sheet'!$C13)</f>
        <v/>
      </c>
      <c r="E13" s="1" t="e">
        <f>IF('Front sheet'!D13="",#N/A,'Front sheet'!D13)</f>
        <v>#N/A</v>
      </c>
      <c r="F13" s="1" t="e">
        <f t="shared" si="38"/>
        <v>#VALUE!</v>
      </c>
      <c r="G13" s="49">
        <f t="shared" ca="1" si="0"/>
        <v>0</v>
      </c>
      <c r="H13" s="49" t="e">
        <f t="shared" si="26"/>
        <v>#N/A</v>
      </c>
      <c r="I13" s="132" t="e">
        <f t="shared" si="27"/>
        <v>#N/A</v>
      </c>
      <c r="J13" s="1" t="str">
        <f>IF(ISERROR(E13),"",E13)</f>
        <v/>
      </c>
      <c r="K13" s="134" t="str">
        <f t="shared" si="1"/>
        <v/>
      </c>
      <c r="L13" s="27" t="e">
        <f t="shared" si="29"/>
        <v>#N/A</v>
      </c>
      <c r="M13" s="28">
        <f t="shared" ca="1" si="30"/>
        <v>0</v>
      </c>
      <c r="N13" s="28">
        <f t="shared" ca="1" si="39"/>
        <v>0</v>
      </c>
      <c r="O13" s="28">
        <f t="shared" ca="1" si="40"/>
        <v>0</v>
      </c>
      <c r="Q13" s="28">
        <f>IF(ISERROR($E13),0,IF($E13&gt;$H13,MAX($Q$8:Q12)+1,0))</f>
        <v>0</v>
      </c>
      <c r="R13" s="28">
        <f>IF(ISERROR($E13),0,IF($E13&lt;$I13,MAX($R$8:R12)+1,0))</f>
        <v>0</v>
      </c>
      <c r="S13" s="28" t="e">
        <f t="shared" si="2"/>
        <v>#N/A</v>
      </c>
      <c r="U13" s="28">
        <f t="shared" si="3"/>
        <v>0</v>
      </c>
      <c r="V13" s="28">
        <f t="shared" ca="1" si="31"/>
        <v>0</v>
      </c>
      <c r="W13" s="28" t="e">
        <f t="shared" ca="1" si="4"/>
        <v>#N/A</v>
      </c>
      <c r="Y13" s="28">
        <f t="shared" si="5"/>
        <v>0</v>
      </c>
      <c r="Z13" s="28">
        <f t="shared" ca="1" si="32"/>
        <v>0</v>
      </c>
      <c r="AA13" s="28" t="e">
        <f t="shared" ca="1" si="6"/>
        <v>#N/A</v>
      </c>
      <c r="AC13" s="28">
        <f t="shared" si="7"/>
        <v>0</v>
      </c>
      <c r="AD13" s="28">
        <f t="shared" si="8"/>
        <v>0</v>
      </c>
      <c r="AE13" s="28" t="e">
        <f t="shared" si="9"/>
        <v>#N/A</v>
      </c>
      <c r="AG13" s="28">
        <f t="shared" si="33"/>
        <v>0</v>
      </c>
      <c r="AH13" s="28">
        <f t="shared" si="10"/>
        <v>0</v>
      </c>
      <c r="AI13" s="28" t="e">
        <f t="shared" si="11"/>
        <v>#N/A</v>
      </c>
      <c r="AK13" s="28">
        <f>IF(ISERROR($L13),0,IF($L13&gt;$O13,MAX($AK$8:AK12)+1,0))</f>
        <v>0</v>
      </c>
      <c r="AL13" s="28" t="e">
        <f t="shared" ca="1" si="34"/>
        <v>#N/A</v>
      </c>
      <c r="AN13" s="28">
        <f t="shared" ca="1" si="12"/>
        <v>0</v>
      </c>
      <c r="AO13" s="28">
        <f t="shared" ca="1" si="13"/>
        <v>0</v>
      </c>
      <c r="AT13" s="39" t="str">
        <f t="shared" si="35"/>
        <v/>
      </c>
      <c r="AU13" s="52" t="e">
        <f t="shared" si="36"/>
        <v>#VALUE!</v>
      </c>
      <c r="AW13" s="52">
        <v>5</v>
      </c>
      <c r="AX13" t="str">
        <f t="shared" ca="1" si="14"/>
        <v/>
      </c>
      <c r="AY13" s="67" t="str">
        <f t="shared" si="15"/>
        <v/>
      </c>
      <c r="AZ13" s="68" t="e">
        <f t="shared" si="16"/>
        <v>#N/A</v>
      </c>
      <c r="BA13" s="68" t="e">
        <f t="shared" si="17"/>
        <v>#N/A</v>
      </c>
      <c r="BB13" s="68" t="e">
        <f t="shared" si="18"/>
        <v>#N/A</v>
      </c>
      <c r="BC13" s="68" t="e">
        <f t="shared" si="19"/>
        <v>#N/A</v>
      </c>
      <c r="BD13" s="68" t="e">
        <f t="shared" si="20"/>
        <v>#N/A</v>
      </c>
      <c r="BE13">
        <f t="shared" ca="1" si="37"/>
        <v>1</v>
      </c>
      <c r="BF13" s="68" t="e">
        <f t="shared" si="21"/>
        <v>#N/A</v>
      </c>
      <c r="BG13" s="68" t="e">
        <f t="shared" si="22"/>
        <v>#N/A</v>
      </c>
      <c r="BI13">
        <f t="shared" si="23"/>
        <v>0</v>
      </c>
      <c r="BJ13">
        <f t="shared" si="24"/>
        <v>0</v>
      </c>
    </row>
    <row r="14" spans="2:62" ht="15.75" thickBot="1">
      <c r="B14">
        <f t="shared" si="25"/>
        <v>0</v>
      </c>
      <c r="C14" s="3">
        <v>6</v>
      </c>
      <c r="D14" s="2" t="str">
        <f>IF('Front sheet'!$C14="","",'Front sheet'!$C14)</f>
        <v/>
      </c>
      <c r="E14" s="1" t="e">
        <f>IF('Front sheet'!D14="",#N/A,'Front sheet'!D14)</f>
        <v>#N/A</v>
      </c>
      <c r="F14" s="1" t="e">
        <f t="shared" si="38"/>
        <v>#VALUE!</v>
      </c>
      <c r="G14" s="49">
        <f t="shared" ca="1" si="0"/>
        <v>0</v>
      </c>
      <c r="H14" s="49" t="e">
        <f t="shared" si="26"/>
        <v>#N/A</v>
      </c>
      <c r="I14" s="132" t="e">
        <f t="shared" si="27"/>
        <v>#N/A</v>
      </c>
      <c r="J14" s="1" t="str">
        <f t="shared" si="28"/>
        <v/>
      </c>
      <c r="K14" s="134" t="str">
        <f t="shared" si="1"/>
        <v/>
      </c>
      <c r="L14" s="27" t="e">
        <f t="shared" si="29"/>
        <v>#N/A</v>
      </c>
      <c r="M14" s="28">
        <f t="shared" ca="1" si="30"/>
        <v>0</v>
      </c>
      <c r="N14" s="28">
        <f t="shared" ca="1" si="39"/>
        <v>0</v>
      </c>
      <c r="O14" s="28">
        <f t="shared" ca="1" si="40"/>
        <v>0</v>
      </c>
      <c r="Q14" s="28">
        <f>IF(ISERROR($E14),0,IF($E14&gt;$H14,MAX($Q$8:Q13)+1,0))</f>
        <v>0</v>
      </c>
      <c r="R14" s="28">
        <f>IF(ISERROR($E14),0,IF($E14&lt;$I14,MAX($R$8:R13)+1,0))</f>
        <v>0</v>
      </c>
      <c r="S14" s="28" t="e">
        <f t="shared" si="2"/>
        <v>#N/A</v>
      </c>
      <c r="U14" s="28">
        <f t="shared" si="3"/>
        <v>0</v>
      </c>
      <c r="V14" s="28">
        <f t="shared" ca="1" si="31"/>
        <v>0</v>
      </c>
      <c r="W14" s="28" t="e">
        <f t="shared" ca="1" si="4"/>
        <v>#N/A</v>
      </c>
      <c r="Y14" s="28">
        <f t="shared" si="5"/>
        <v>0</v>
      </c>
      <c r="Z14" s="28">
        <f t="shared" ca="1" si="32"/>
        <v>0</v>
      </c>
      <c r="AA14" s="28" t="e">
        <f t="shared" ca="1" si="6"/>
        <v>#N/A</v>
      </c>
      <c r="AC14" s="28">
        <f t="shared" si="7"/>
        <v>0</v>
      </c>
      <c r="AD14" s="28">
        <f t="shared" si="8"/>
        <v>0</v>
      </c>
      <c r="AE14" s="28" t="e">
        <f t="shared" si="9"/>
        <v>#N/A</v>
      </c>
      <c r="AG14" s="28">
        <f t="shared" si="33"/>
        <v>0</v>
      </c>
      <c r="AH14" s="28">
        <f t="shared" si="10"/>
        <v>0</v>
      </c>
      <c r="AI14" s="28" t="e">
        <f t="shared" si="11"/>
        <v>#N/A</v>
      </c>
      <c r="AK14" s="28">
        <f>IF(ISERROR($L14),0,IF($L14&gt;$O14,MAX($AK$8:AK13)+1,0))</f>
        <v>0</v>
      </c>
      <c r="AL14" s="28" t="e">
        <f t="shared" ca="1" si="34"/>
        <v>#N/A</v>
      </c>
      <c r="AN14" s="28">
        <f t="shared" ca="1" si="12"/>
        <v>0</v>
      </c>
      <c r="AO14" s="28">
        <f t="shared" ca="1" si="13"/>
        <v>0</v>
      </c>
      <c r="AT14" s="39" t="str">
        <f t="shared" si="35"/>
        <v/>
      </c>
      <c r="AU14" s="52" t="e">
        <f t="shared" si="36"/>
        <v>#VALUE!</v>
      </c>
      <c r="AW14" s="52">
        <v>6</v>
      </c>
      <c r="AX14" t="str">
        <f t="shared" ca="1" si="14"/>
        <v/>
      </c>
      <c r="AY14" s="67" t="str">
        <f t="shared" si="15"/>
        <v/>
      </c>
      <c r="AZ14" s="68" t="e">
        <f t="shared" si="16"/>
        <v>#N/A</v>
      </c>
      <c r="BA14" s="68" t="e">
        <f t="shared" si="17"/>
        <v>#N/A</v>
      </c>
      <c r="BB14" s="68" t="e">
        <f t="shared" si="18"/>
        <v>#N/A</v>
      </c>
      <c r="BC14" s="68" t="e">
        <f t="shared" si="19"/>
        <v>#N/A</v>
      </c>
      <c r="BD14" s="68" t="e">
        <f t="shared" si="20"/>
        <v>#N/A</v>
      </c>
      <c r="BE14">
        <f t="shared" ca="1" si="37"/>
        <v>1</v>
      </c>
      <c r="BF14" s="68" t="e">
        <f t="shared" si="21"/>
        <v>#N/A</v>
      </c>
      <c r="BG14" s="68" t="e">
        <f t="shared" si="22"/>
        <v>#N/A</v>
      </c>
      <c r="BI14">
        <f t="shared" si="23"/>
        <v>0</v>
      </c>
      <c r="BJ14">
        <f t="shared" si="24"/>
        <v>0</v>
      </c>
    </row>
    <row r="15" spans="2:62" ht="15.75" thickBot="1">
      <c r="B15">
        <f t="shared" si="25"/>
        <v>0</v>
      </c>
      <c r="C15" s="5">
        <v>7</v>
      </c>
      <c r="D15" s="51" t="str">
        <f>IF('Front sheet'!$C15="","",'Front sheet'!$C15)</f>
        <v/>
      </c>
      <c r="E15" s="29" t="e">
        <f>IF('Front sheet'!D15="",#N/A,'Front sheet'!D15)</f>
        <v>#N/A</v>
      </c>
      <c r="F15" s="1" t="e">
        <f t="shared" si="38"/>
        <v>#VALUE!</v>
      </c>
      <c r="G15" s="49">
        <f t="shared" ca="1" si="0"/>
        <v>0</v>
      </c>
      <c r="H15" s="49" t="e">
        <f t="shared" si="26"/>
        <v>#N/A</v>
      </c>
      <c r="I15" s="132" t="e">
        <f t="shared" si="27"/>
        <v>#N/A</v>
      </c>
      <c r="J15" s="1" t="str">
        <f t="shared" si="28"/>
        <v/>
      </c>
      <c r="K15" s="134" t="str">
        <f t="shared" si="1"/>
        <v/>
      </c>
      <c r="L15" s="27" t="e">
        <f t="shared" si="29"/>
        <v>#N/A</v>
      </c>
      <c r="M15" s="28">
        <f t="shared" ca="1" si="30"/>
        <v>0</v>
      </c>
      <c r="N15" s="28">
        <f t="shared" ca="1" si="39"/>
        <v>0</v>
      </c>
      <c r="O15" s="28">
        <f t="shared" ca="1" si="40"/>
        <v>0</v>
      </c>
      <c r="Q15" s="28">
        <f>IF(ISERROR($E15),0,IF($E15&gt;$H15,MAX($Q$8:Q14)+1,0))</f>
        <v>0</v>
      </c>
      <c r="R15" s="28">
        <f>IF(ISERROR($E15),0,IF($E15&lt;$I15,MAX($R$8:R14)+1,0))</f>
        <v>0</v>
      </c>
      <c r="S15" s="28" t="e">
        <f t="shared" si="2"/>
        <v>#N/A</v>
      </c>
      <c r="U15" s="28">
        <f t="shared" si="3"/>
        <v>0</v>
      </c>
      <c r="V15" s="28">
        <f t="shared" ca="1" si="31"/>
        <v>0</v>
      </c>
      <c r="W15" s="28" t="e">
        <f t="shared" ca="1" si="4"/>
        <v>#N/A</v>
      </c>
      <c r="Y15" s="28">
        <f t="shared" si="5"/>
        <v>0</v>
      </c>
      <c r="Z15" s="28">
        <f t="shared" ca="1" si="32"/>
        <v>0</v>
      </c>
      <c r="AA15" s="28" t="e">
        <f t="shared" ca="1" si="6"/>
        <v>#N/A</v>
      </c>
      <c r="AC15" s="28">
        <f t="shared" si="7"/>
        <v>0</v>
      </c>
      <c r="AD15" s="28">
        <f t="shared" si="8"/>
        <v>0</v>
      </c>
      <c r="AE15" s="28" t="e">
        <f t="shared" si="9"/>
        <v>#N/A</v>
      </c>
      <c r="AG15" s="28">
        <f t="shared" si="33"/>
        <v>0</v>
      </c>
      <c r="AH15" s="28">
        <f t="shared" si="10"/>
        <v>0</v>
      </c>
      <c r="AI15" s="28" t="e">
        <f t="shared" si="11"/>
        <v>#N/A</v>
      </c>
      <c r="AK15" s="28">
        <f>IF(ISERROR($L15),0,IF($L15&gt;$O15,MAX($AK$8:AK14)+1,0))</f>
        <v>0</v>
      </c>
      <c r="AL15" s="28" t="e">
        <f t="shared" ca="1" si="34"/>
        <v>#N/A</v>
      </c>
      <c r="AN15" s="28">
        <f t="shared" ca="1" si="12"/>
        <v>0</v>
      </c>
      <c r="AO15" s="28">
        <f t="shared" ca="1" si="13"/>
        <v>0</v>
      </c>
      <c r="AT15" s="39" t="str">
        <f t="shared" si="35"/>
        <v/>
      </c>
      <c r="AU15" s="52" t="e">
        <f t="shared" si="36"/>
        <v>#VALUE!</v>
      </c>
      <c r="AW15" s="52">
        <v>7</v>
      </c>
      <c r="AX15" t="str">
        <f t="shared" ca="1" si="14"/>
        <v/>
      </c>
      <c r="AY15" s="67" t="str">
        <f t="shared" si="15"/>
        <v/>
      </c>
      <c r="AZ15" s="68" t="e">
        <f t="shared" si="16"/>
        <v>#N/A</v>
      </c>
      <c r="BA15" s="68" t="e">
        <f t="shared" si="17"/>
        <v>#N/A</v>
      </c>
      <c r="BB15" s="68" t="e">
        <f t="shared" si="18"/>
        <v>#N/A</v>
      </c>
      <c r="BC15" s="68" t="e">
        <f t="shared" si="19"/>
        <v>#N/A</v>
      </c>
      <c r="BD15" s="68" t="e">
        <f t="shared" si="20"/>
        <v>#N/A</v>
      </c>
      <c r="BE15">
        <f t="shared" ca="1" si="37"/>
        <v>1</v>
      </c>
      <c r="BF15" s="68" t="e">
        <f t="shared" si="21"/>
        <v>#N/A</v>
      </c>
      <c r="BG15" s="68" t="e">
        <f t="shared" si="22"/>
        <v>#N/A</v>
      </c>
      <c r="BI15">
        <f t="shared" si="23"/>
        <v>0</v>
      </c>
      <c r="BJ15">
        <f t="shared" si="24"/>
        <v>0</v>
      </c>
    </row>
    <row r="16" spans="2:62" ht="15.75" thickBot="1">
      <c r="B16">
        <f t="shared" si="25"/>
        <v>0</v>
      </c>
      <c r="C16" s="47">
        <v>8</v>
      </c>
      <c r="D16" s="48" t="str">
        <f>IF('Front sheet'!$C16="","",'Front sheet'!$C16)</f>
        <v/>
      </c>
      <c r="E16" s="49" t="e">
        <f>IF('Front sheet'!D16="",#N/A,'Front sheet'!D16)</f>
        <v>#N/A</v>
      </c>
      <c r="F16" s="1" t="e">
        <f t="shared" si="38"/>
        <v>#VALUE!</v>
      </c>
      <c r="G16" s="49">
        <f t="shared" ca="1" si="0"/>
        <v>0</v>
      </c>
      <c r="H16" s="49" t="e">
        <f t="shared" si="26"/>
        <v>#N/A</v>
      </c>
      <c r="I16" s="132" t="e">
        <f t="shared" si="27"/>
        <v>#N/A</v>
      </c>
      <c r="J16" s="1" t="str">
        <f t="shared" si="28"/>
        <v/>
      </c>
      <c r="K16" s="134" t="str">
        <f t="shared" si="1"/>
        <v/>
      </c>
      <c r="L16" s="27" t="e">
        <f t="shared" si="29"/>
        <v>#N/A</v>
      </c>
      <c r="M16" s="28">
        <f t="shared" ca="1" si="30"/>
        <v>0</v>
      </c>
      <c r="N16" s="28">
        <f t="shared" ca="1" si="39"/>
        <v>0</v>
      </c>
      <c r="O16" s="28">
        <f t="shared" ca="1" si="40"/>
        <v>0</v>
      </c>
      <c r="Q16" s="28">
        <f>IF(ISERROR($E16),0,IF($E16&gt;$H16,MAX($Q$8:Q15)+1,0))</f>
        <v>0</v>
      </c>
      <c r="R16" s="28">
        <f>IF(ISERROR($E16),0,IF($E16&lt;$I16,MAX($R$8:R15)+1,0))</f>
        <v>0</v>
      </c>
      <c r="S16" s="28" t="e">
        <f t="shared" si="2"/>
        <v>#N/A</v>
      </c>
      <c r="U16" s="28">
        <f t="shared" si="3"/>
        <v>0</v>
      </c>
      <c r="V16" s="28">
        <f t="shared" ca="1" si="31"/>
        <v>0</v>
      </c>
      <c r="W16" s="28" t="e">
        <f t="shared" ca="1" si="4"/>
        <v>#N/A</v>
      </c>
      <c r="Y16" s="28">
        <f t="shared" si="5"/>
        <v>0</v>
      </c>
      <c r="Z16" s="28">
        <f t="shared" ca="1" si="32"/>
        <v>0</v>
      </c>
      <c r="AA16" s="28" t="e">
        <f t="shared" ca="1" si="6"/>
        <v>#N/A</v>
      </c>
      <c r="AC16" s="28">
        <f t="shared" si="7"/>
        <v>0</v>
      </c>
      <c r="AD16" s="28">
        <f t="shared" si="8"/>
        <v>0</v>
      </c>
      <c r="AE16" s="28" t="e">
        <f t="shared" si="9"/>
        <v>#N/A</v>
      </c>
      <c r="AG16" s="28">
        <f t="shared" si="33"/>
        <v>0</v>
      </c>
      <c r="AH16" s="28">
        <f t="shared" si="10"/>
        <v>0</v>
      </c>
      <c r="AI16" s="28" t="e">
        <f t="shared" si="11"/>
        <v>#N/A</v>
      </c>
      <c r="AK16" s="28">
        <f>IF(ISERROR($L16),0,IF($L16&gt;$O16,MAX($AK$8:AK15)+1,0))</f>
        <v>0</v>
      </c>
      <c r="AL16" s="28" t="e">
        <f t="shared" ca="1" si="34"/>
        <v>#N/A</v>
      </c>
      <c r="AN16" s="28">
        <f t="shared" ca="1" si="12"/>
        <v>0</v>
      </c>
      <c r="AO16" s="28">
        <f t="shared" ca="1" si="13"/>
        <v>0</v>
      </c>
      <c r="AT16" s="39" t="str">
        <f t="shared" si="35"/>
        <v/>
      </c>
      <c r="AU16" s="52" t="e">
        <f t="shared" si="36"/>
        <v>#VALUE!</v>
      </c>
      <c r="AW16" s="52">
        <v>8</v>
      </c>
      <c r="AX16" t="str">
        <f t="shared" ca="1" si="14"/>
        <v/>
      </c>
      <c r="AY16" s="67" t="str">
        <f t="shared" si="15"/>
        <v/>
      </c>
      <c r="AZ16" s="68" t="e">
        <f t="shared" si="16"/>
        <v>#N/A</v>
      </c>
      <c r="BA16" s="68" t="e">
        <f t="shared" si="17"/>
        <v>#N/A</v>
      </c>
      <c r="BB16" s="68" t="e">
        <f t="shared" si="18"/>
        <v>#N/A</v>
      </c>
      <c r="BC16" s="68" t="e">
        <f t="shared" si="19"/>
        <v>#N/A</v>
      </c>
      <c r="BD16" s="68" t="e">
        <f t="shared" si="20"/>
        <v>#N/A</v>
      </c>
      <c r="BE16">
        <f t="shared" ca="1" si="37"/>
        <v>1</v>
      </c>
      <c r="BF16" s="68" t="e">
        <f t="shared" si="21"/>
        <v>#N/A</v>
      </c>
      <c r="BG16" s="68" t="e">
        <f t="shared" si="22"/>
        <v>#N/A</v>
      </c>
      <c r="BI16">
        <f t="shared" si="23"/>
        <v>0</v>
      </c>
      <c r="BJ16">
        <f t="shared" si="24"/>
        <v>0</v>
      </c>
    </row>
    <row r="17" spans="2:62" ht="15.75" thickBot="1">
      <c r="B17">
        <f t="shared" si="25"/>
        <v>0</v>
      </c>
      <c r="C17" s="3">
        <v>9</v>
      </c>
      <c r="D17" s="2" t="str">
        <f>IF('Front sheet'!$C17="","",'Front sheet'!$C17)</f>
        <v/>
      </c>
      <c r="E17" s="1" t="e">
        <f>IF('Front sheet'!D17="",#N/A,'Front sheet'!D17)</f>
        <v>#N/A</v>
      </c>
      <c r="F17" s="1" t="e">
        <f t="shared" si="38"/>
        <v>#VALUE!</v>
      </c>
      <c r="G17" s="49">
        <f t="shared" ca="1" si="0"/>
        <v>0</v>
      </c>
      <c r="H17" s="49" t="e">
        <f t="shared" si="26"/>
        <v>#N/A</v>
      </c>
      <c r="I17" s="132" t="e">
        <f t="shared" si="27"/>
        <v>#N/A</v>
      </c>
      <c r="J17" s="1" t="str">
        <f t="shared" si="28"/>
        <v/>
      </c>
      <c r="K17" s="134" t="str">
        <f t="shared" si="1"/>
        <v/>
      </c>
      <c r="L17" s="27" t="e">
        <f t="shared" si="29"/>
        <v>#N/A</v>
      </c>
      <c r="M17" s="28">
        <f t="shared" ca="1" si="30"/>
        <v>0</v>
      </c>
      <c r="N17" s="28">
        <f t="shared" ca="1" si="39"/>
        <v>0</v>
      </c>
      <c r="O17" s="28">
        <f t="shared" ca="1" si="40"/>
        <v>0</v>
      </c>
      <c r="Q17" s="28">
        <f>IF(ISERROR($E17),0,IF($E17&gt;$H17,MAX($Q$8:Q16)+1,0))</f>
        <v>0</v>
      </c>
      <c r="R17" s="28">
        <f>IF(ISERROR($E17),0,IF($E17&lt;$I17,MAX($R$8:R16)+1,0))</f>
        <v>0</v>
      </c>
      <c r="S17" s="28" t="e">
        <f t="shared" si="2"/>
        <v>#N/A</v>
      </c>
      <c r="U17" s="28">
        <f t="shared" si="3"/>
        <v>0</v>
      </c>
      <c r="V17" s="28">
        <f t="shared" ca="1" si="31"/>
        <v>0</v>
      </c>
      <c r="W17" s="28" t="e">
        <f t="shared" ca="1" si="4"/>
        <v>#N/A</v>
      </c>
      <c r="Y17" s="28">
        <f t="shared" si="5"/>
        <v>0</v>
      </c>
      <c r="Z17" s="28">
        <f t="shared" ca="1" si="32"/>
        <v>0</v>
      </c>
      <c r="AA17" s="28" t="e">
        <f t="shared" ca="1" si="6"/>
        <v>#N/A</v>
      </c>
      <c r="AC17" s="28">
        <f t="shared" si="7"/>
        <v>0</v>
      </c>
      <c r="AD17" s="28">
        <f t="shared" si="8"/>
        <v>0</v>
      </c>
      <c r="AE17" s="28" t="e">
        <f t="shared" si="9"/>
        <v>#N/A</v>
      </c>
      <c r="AG17" s="28">
        <f t="shared" si="33"/>
        <v>0</v>
      </c>
      <c r="AH17" s="28">
        <f t="shared" si="10"/>
        <v>0</v>
      </c>
      <c r="AI17" s="28" t="e">
        <f t="shared" si="11"/>
        <v>#N/A</v>
      </c>
      <c r="AK17" s="28">
        <f>IF(ISERROR($L17),0,IF($L17&gt;$O17,MAX($AK$8:AK16)+1,0))</f>
        <v>0</v>
      </c>
      <c r="AL17" s="28" t="e">
        <f t="shared" ca="1" si="34"/>
        <v>#N/A</v>
      </c>
      <c r="AN17" s="28">
        <f t="shared" ca="1" si="12"/>
        <v>0</v>
      </c>
      <c r="AO17" s="28">
        <f t="shared" ca="1" si="13"/>
        <v>0</v>
      </c>
      <c r="AT17" s="39" t="str">
        <f t="shared" si="35"/>
        <v/>
      </c>
      <c r="AU17" s="52" t="e">
        <f t="shared" si="36"/>
        <v>#VALUE!</v>
      </c>
      <c r="AW17" s="52">
        <v>9</v>
      </c>
      <c r="AX17" t="str">
        <f t="shared" ca="1" si="14"/>
        <v/>
      </c>
      <c r="AY17" s="67" t="str">
        <f t="shared" si="15"/>
        <v/>
      </c>
      <c r="AZ17" s="68" t="e">
        <f t="shared" si="16"/>
        <v>#N/A</v>
      </c>
      <c r="BA17" s="68" t="e">
        <f t="shared" si="17"/>
        <v>#N/A</v>
      </c>
      <c r="BB17" s="68" t="e">
        <f t="shared" si="18"/>
        <v>#N/A</v>
      </c>
      <c r="BC17" s="68" t="e">
        <f t="shared" si="19"/>
        <v>#N/A</v>
      </c>
      <c r="BD17" s="68" t="e">
        <f t="shared" si="20"/>
        <v>#N/A</v>
      </c>
      <c r="BE17">
        <f t="shared" ca="1" si="37"/>
        <v>1</v>
      </c>
      <c r="BF17" s="68" t="e">
        <f t="shared" si="21"/>
        <v>#N/A</v>
      </c>
      <c r="BG17" s="68" t="e">
        <f t="shared" si="22"/>
        <v>#N/A</v>
      </c>
      <c r="BI17">
        <f t="shared" si="23"/>
        <v>0</v>
      </c>
      <c r="BJ17">
        <f t="shared" si="24"/>
        <v>0</v>
      </c>
    </row>
    <row r="18" spans="2:62" ht="15.75" thickBot="1">
      <c r="B18">
        <f t="shared" si="25"/>
        <v>0</v>
      </c>
      <c r="C18" s="3">
        <v>10</v>
      </c>
      <c r="D18" s="2" t="str">
        <f>IF('Front sheet'!$C18="","",'Front sheet'!$C18)</f>
        <v/>
      </c>
      <c r="E18" s="1" t="e">
        <f>IF('Front sheet'!D18="",#N/A,'Front sheet'!D18)</f>
        <v>#N/A</v>
      </c>
      <c r="F18" s="1" t="e">
        <f>IF(ISERROR(E18),F17,F17+E18)</f>
        <v>#VALUE!</v>
      </c>
      <c r="G18" s="49">
        <f t="shared" ca="1" si="0"/>
        <v>0</v>
      </c>
      <c r="H18" s="49" t="e">
        <f t="shared" si="26"/>
        <v>#N/A</v>
      </c>
      <c r="I18" s="132" t="e">
        <f t="shared" si="27"/>
        <v>#N/A</v>
      </c>
      <c r="J18" s="1" t="str">
        <f t="shared" si="28"/>
        <v/>
      </c>
      <c r="K18" s="134" t="str">
        <f t="shared" si="1"/>
        <v/>
      </c>
      <c r="L18" s="27" t="e">
        <f t="shared" si="29"/>
        <v>#N/A</v>
      </c>
      <c r="M18" s="28">
        <f t="shared" ca="1" si="30"/>
        <v>0</v>
      </c>
      <c r="N18" s="28">
        <f t="shared" ca="1" si="39"/>
        <v>0</v>
      </c>
      <c r="O18" s="28">
        <f t="shared" ca="1" si="40"/>
        <v>0</v>
      </c>
      <c r="Q18" s="28">
        <f>IF(ISERROR($E18),0,IF($E18&gt;$H18,MAX($Q$8:Q17)+1,0))</f>
        <v>0</v>
      </c>
      <c r="R18" s="28">
        <f>IF(ISERROR($E18),0,IF($E18&lt;$I18,MAX($R$8:R17)+1,0))</f>
        <v>0</v>
      </c>
      <c r="S18" s="28" t="e">
        <f t="shared" si="2"/>
        <v>#N/A</v>
      </c>
      <c r="U18" s="28">
        <f t="shared" si="3"/>
        <v>0</v>
      </c>
      <c r="V18" s="28">
        <f t="shared" ca="1" si="31"/>
        <v>0</v>
      </c>
      <c r="W18" s="28" t="e">
        <f t="shared" ca="1" si="4"/>
        <v>#N/A</v>
      </c>
      <c r="Y18" s="28">
        <f t="shared" si="5"/>
        <v>0</v>
      </c>
      <c r="Z18" s="28">
        <f t="shared" ca="1" si="32"/>
        <v>0</v>
      </c>
      <c r="AA18" s="28" t="e">
        <f t="shared" ca="1" si="6"/>
        <v>#N/A</v>
      </c>
      <c r="AC18" s="28">
        <f t="shared" si="7"/>
        <v>0</v>
      </c>
      <c r="AD18" s="28">
        <f t="shared" si="8"/>
        <v>0</v>
      </c>
      <c r="AE18" s="28" t="e">
        <f t="shared" si="9"/>
        <v>#N/A</v>
      </c>
      <c r="AG18" s="28">
        <f t="shared" si="33"/>
        <v>0</v>
      </c>
      <c r="AH18" s="28">
        <f t="shared" si="10"/>
        <v>0</v>
      </c>
      <c r="AI18" s="28" t="e">
        <f t="shared" si="11"/>
        <v>#N/A</v>
      </c>
      <c r="AK18" s="28">
        <f>IF(ISERROR($L18),0,IF($L18&gt;$O18,MAX($AK$8:AK17)+1,0))</f>
        <v>0</v>
      </c>
      <c r="AL18" s="28" t="e">
        <f t="shared" ca="1" si="34"/>
        <v>#N/A</v>
      </c>
      <c r="AN18" s="28">
        <f t="shared" ca="1" si="12"/>
        <v>0</v>
      </c>
      <c r="AO18" s="28">
        <f t="shared" ca="1" si="13"/>
        <v>0</v>
      </c>
      <c r="AT18" s="39" t="str">
        <f t="shared" si="35"/>
        <v/>
      </c>
      <c r="AU18" s="52" t="e">
        <f t="shared" si="36"/>
        <v>#VALUE!</v>
      </c>
      <c r="AW18" s="52">
        <v>10</v>
      </c>
      <c r="AX18" t="str">
        <f t="shared" ca="1" si="14"/>
        <v/>
      </c>
      <c r="AY18" s="67" t="str">
        <f t="shared" si="15"/>
        <v/>
      </c>
      <c r="AZ18" s="68" t="e">
        <f t="shared" si="16"/>
        <v>#N/A</v>
      </c>
      <c r="BA18" s="68" t="e">
        <f t="shared" si="17"/>
        <v>#N/A</v>
      </c>
      <c r="BB18" s="68" t="e">
        <f t="shared" si="18"/>
        <v>#N/A</v>
      </c>
      <c r="BC18" s="68" t="e">
        <f t="shared" si="19"/>
        <v>#N/A</v>
      </c>
      <c r="BD18" s="68" t="e">
        <f t="shared" si="20"/>
        <v>#N/A</v>
      </c>
      <c r="BE18">
        <f t="shared" ca="1" si="37"/>
        <v>1</v>
      </c>
      <c r="BF18" s="68" t="e">
        <f t="shared" si="21"/>
        <v>#N/A</v>
      </c>
      <c r="BG18" s="68" t="e">
        <f t="shared" si="22"/>
        <v>#N/A</v>
      </c>
      <c r="BI18">
        <f t="shared" si="23"/>
        <v>0</v>
      </c>
      <c r="BJ18">
        <f t="shared" si="24"/>
        <v>0</v>
      </c>
    </row>
    <row r="19" spans="2:62" ht="15.75" thickBot="1">
      <c r="B19">
        <f t="shared" si="25"/>
        <v>0</v>
      </c>
      <c r="C19" s="3">
        <v>11</v>
      </c>
      <c r="D19" s="2" t="str">
        <f>IF('Front sheet'!$C19="","",'Front sheet'!$C19)</f>
        <v/>
      </c>
      <c r="E19" s="1" t="e">
        <f>IF('Front sheet'!D19="",#N/A,'Front sheet'!D19)</f>
        <v>#N/A</v>
      </c>
      <c r="F19" s="1" t="e">
        <f t="shared" si="38"/>
        <v>#VALUE!</v>
      </c>
      <c r="G19" s="49">
        <f t="shared" ca="1" si="0"/>
        <v>0</v>
      </c>
      <c r="H19" s="49" t="e">
        <f t="shared" si="26"/>
        <v>#N/A</v>
      </c>
      <c r="I19" s="132" t="e">
        <f t="shared" si="27"/>
        <v>#N/A</v>
      </c>
      <c r="J19" s="1" t="str">
        <f t="shared" si="28"/>
        <v/>
      </c>
      <c r="K19" s="134" t="str">
        <f t="shared" si="1"/>
        <v/>
      </c>
      <c r="L19" s="27" t="e">
        <f t="shared" si="29"/>
        <v>#N/A</v>
      </c>
      <c r="M19" s="28">
        <f t="shared" ca="1" si="30"/>
        <v>0</v>
      </c>
      <c r="N19" s="28">
        <f t="shared" ca="1" si="39"/>
        <v>0</v>
      </c>
      <c r="O19" s="28">
        <f t="shared" ca="1" si="40"/>
        <v>0</v>
      </c>
      <c r="Q19" s="28">
        <f>IF(ISERROR($E19),0,IF($E19&gt;$H19,MAX($Q$8:Q18)+1,0))</f>
        <v>0</v>
      </c>
      <c r="R19" s="28">
        <f>IF(ISERROR($E19),0,IF($E19&lt;$I19,MAX($R$8:R18)+1,0))</f>
        <v>0</v>
      </c>
      <c r="S19" s="28" t="e">
        <f t="shared" si="2"/>
        <v>#N/A</v>
      </c>
      <c r="U19" s="28">
        <f t="shared" si="3"/>
        <v>0</v>
      </c>
      <c r="V19" s="28">
        <f t="shared" ca="1" si="31"/>
        <v>0</v>
      </c>
      <c r="W19" s="28" t="e">
        <f t="shared" ca="1" si="4"/>
        <v>#N/A</v>
      </c>
      <c r="Y19" s="28">
        <f t="shared" si="5"/>
        <v>0</v>
      </c>
      <c r="Z19" s="28">
        <f t="shared" ca="1" si="32"/>
        <v>0</v>
      </c>
      <c r="AA19" s="28" t="e">
        <f t="shared" ca="1" si="6"/>
        <v>#N/A</v>
      </c>
      <c r="AC19" s="28">
        <f t="shared" si="7"/>
        <v>0</v>
      </c>
      <c r="AD19" s="28">
        <f t="shared" si="8"/>
        <v>0</v>
      </c>
      <c r="AE19" s="28" t="e">
        <f t="shared" si="9"/>
        <v>#N/A</v>
      </c>
      <c r="AG19" s="28">
        <f t="shared" si="33"/>
        <v>0</v>
      </c>
      <c r="AH19" s="28">
        <f t="shared" si="10"/>
        <v>0</v>
      </c>
      <c r="AI19" s="28" t="e">
        <f t="shared" si="11"/>
        <v>#N/A</v>
      </c>
      <c r="AK19" s="28">
        <f>IF(ISERROR($L19),0,IF($L19&gt;$O19,MAX($AK$8:AK18)+1,0))</f>
        <v>0</v>
      </c>
      <c r="AL19" s="28" t="e">
        <f t="shared" ca="1" si="34"/>
        <v>#N/A</v>
      </c>
      <c r="AN19" s="28">
        <f t="shared" ca="1" si="12"/>
        <v>0</v>
      </c>
      <c r="AO19" s="28">
        <f t="shared" ca="1" si="13"/>
        <v>0</v>
      </c>
      <c r="AT19" s="39" t="str">
        <f t="shared" si="35"/>
        <v/>
      </c>
      <c r="AU19" s="52" t="e">
        <f t="shared" si="36"/>
        <v>#VALUE!</v>
      </c>
      <c r="AW19" s="52">
        <v>11</v>
      </c>
      <c r="AX19" t="str">
        <f t="shared" ca="1" si="14"/>
        <v/>
      </c>
      <c r="AY19" s="67" t="str">
        <f t="shared" si="15"/>
        <v/>
      </c>
      <c r="AZ19" s="68" t="e">
        <f t="shared" si="16"/>
        <v>#N/A</v>
      </c>
      <c r="BA19" s="68" t="e">
        <f t="shared" si="17"/>
        <v>#N/A</v>
      </c>
      <c r="BB19" s="68" t="e">
        <f t="shared" si="18"/>
        <v>#N/A</v>
      </c>
      <c r="BC19" s="68" t="e">
        <f t="shared" si="19"/>
        <v>#N/A</v>
      </c>
      <c r="BD19" s="68" t="e">
        <f t="shared" si="20"/>
        <v>#N/A</v>
      </c>
      <c r="BE19">
        <f t="shared" ca="1" si="37"/>
        <v>1</v>
      </c>
      <c r="BF19" s="68" t="e">
        <f t="shared" si="21"/>
        <v>#N/A</v>
      </c>
      <c r="BG19" s="68" t="e">
        <f t="shared" si="22"/>
        <v>#N/A</v>
      </c>
      <c r="BI19">
        <f t="shared" si="23"/>
        <v>0</v>
      </c>
      <c r="BJ19">
        <f t="shared" si="24"/>
        <v>0</v>
      </c>
    </row>
    <row r="20" spans="2:62" ht="15.75" thickBot="1">
      <c r="B20">
        <f t="shared" si="25"/>
        <v>0</v>
      </c>
      <c r="C20" s="3">
        <v>12</v>
      </c>
      <c r="D20" s="2" t="str">
        <f>IF('Front sheet'!$C20="","",'Front sheet'!$C20)</f>
        <v/>
      </c>
      <c r="E20" s="1" t="e">
        <f>IF('Front sheet'!D20="",#N/A,'Front sheet'!D20)</f>
        <v>#N/A</v>
      </c>
      <c r="F20" s="1" t="e">
        <f t="shared" si="38"/>
        <v>#VALUE!</v>
      </c>
      <c r="G20" s="49">
        <f t="shared" ca="1" si="0"/>
        <v>0</v>
      </c>
      <c r="H20" s="49" t="e">
        <f t="shared" si="26"/>
        <v>#N/A</v>
      </c>
      <c r="I20" s="132" t="e">
        <f t="shared" si="27"/>
        <v>#N/A</v>
      </c>
      <c r="J20" s="1" t="str">
        <f t="shared" si="28"/>
        <v/>
      </c>
      <c r="K20" s="134" t="str">
        <f t="shared" si="1"/>
        <v/>
      </c>
      <c r="L20" s="27" t="e">
        <f t="shared" si="29"/>
        <v>#N/A</v>
      </c>
      <c r="M20" s="28">
        <f t="shared" ca="1" si="30"/>
        <v>0</v>
      </c>
      <c r="N20" s="28">
        <f t="shared" ca="1" si="39"/>
        <v>0</v>
      </c>
      <c r="O20" s="28">
        <f t="shared" ca="1" si="40"/>
        <v>0</v>
      </c>
      <c r="Q20" s="28">
        <f>IF(ISERROR($E20),0,IF($E20&gt;$H20,MAX($Q$8:Q19)+1,0))</f>
        <v>0</v>
      </c>
      <c r="R20" s="28">
        <f>IF(ISERROR($E20),0,IF($E20&lt;$I20,MAX($R$8:R19)+1,0))</f>
        <v>0</v>
      </c>
      <c r="S20" s="28" t="e">
        <f t="shared" si="2"/>
        <v>#N/A</v>
      </c>
      <c r="U20" s="28">
        <f t="shared" si="3"/>
        <v>0</v>
      </c>
      <c r="V20" s="28">
        <f t="shared" ca="1" si="31"/>
        <v>0</v>
      </c>
      <c r="W20" s="28" t="e">
        <f t="shared" ca="1" si="4"/>
        <v>#N/A</v>
      </c>
      <c r="Y20" s="28">
        <f t="shared" si="5"/>
        <v>0</v>
      </c>
      <c r="Z20" s="28">
        <f t="shared" ca="1" si="32"/>
        <v>0</v>
      </c>
      <c r="AA20" s="28" t="e">
        <f t="shared" ca="1" si="6"/>
        <v>#N/A</v>
      </c>
      <c r="AC20" s="28">
        <f t="shared" si="7"/>
        <v>0</v>
      </c>
      <c r="AD20" s="28">
        <f t="shared" si="8"/>
        <v>0</v>
      </c>
      <c r="AE20" s="28" t="e">
        <f t="shared" si="9"/>
        <v>#N/A</v>
      </c>
      <c r="AG20" s="28">
        <f t="shared" si="33"/>
        <v>0</v>
      </c>
      <c r="AH20" s="28">
        <f t="shared" si="10"/>
        <v>0</v>
      </c>
      <c r="AI20" s="28" t="e">
        <f t="shared" si="11"/>
        <v>#N/A</v>
      </c>
      <c r="AK20" s="28">
        <f>IF(ISERROR($L20),0,IF($L20&gt;$O20,MAX($AK$8:AK19)+1,0))</f>
        <v>0</v>
      </c>
      <c r="AL20" s="28" t="e">
        <f t="shared" ca="1" si="34"/>
        <v>#N/A</v>
      </c>
      <c r="AN20" s="28">
        <f t="shared" ca="1" si="12"/>
        <v>0</v>
      </c>
      <c r="AO20" s="28">
        <f t="shared" ca="1" si="13"/>
        <v>0</v>
      </c>
      <c r="AT20" s="39" t="str">
        <f t="shared" si="35"/>
        <v/>
      </c>
      <c r="AU20" s="52" t="e">
        <f t="shared" si="36"/>
        <v>#VALUE!</v>
      </c>
      <c r="AW20" s="52">
        <v>12</v>
      </c>
      <c r="AX20" t="str">
        <f t="shared" ca="1" si="14"/>
        <v/>
      </c>
      <c r="AY20" s="67" t="str">
        <f t="shared" si="15"/>
        <v/>
      </c>
      <c r="AZ20" s="68" t="e">
        <f t="shared" si="16"/>
        <v>#N/A</v>
      </c>
      <c r="BA20" s="68" t="e">
        <f t="shared" si="17"/>
        <v>#N/A</v>
      </c>
      <c r="BB20" s="68" t="e">
        <f t="shared" si="18"/>
        <v>#N/A</v>
      </c>
      <c r="BC20" s="68" t="e">
        <f t="shared" si="19"/>
        <v>#N/A</v>
      </c>
      <c r="BD20" s="68" t="e">
        <f t="shared" si="20"/>
        <v>#N/A</v>
      </c>
      <c r="BE20">
        <f t="shared" ca="1" si="37"/>
        <v>1</v>
      </c>
      <c r="BF20" s="68" t="e">
        <f t="shared" si="21"/>
        <v>#N/A</v>
      </c>
      <c r="BG20" s="68" t="e">
        <f t="shared" si="22"/>
        <v>#N/A</v>
      </c>
      <c r="BI20">
        <f t="shared" si="23"/>
        <v>0</v>
      </c>
      <c r="BJ20">
        <f t="shared" si="24"/>
        <v>0</v>
      </c>
    </row>
    <row r="21" spans="2:62" ht="15.75" thickBot="1">
      <c r="B21">
        <f t="shared" si="25"/>
        <v>0</v>
      </c>
      <c r="C21" s="3">
        <v>13</v>
      </c>
      <c r="D21" s="2" t="str">
        <f>IF('Front sheet'!$C21="","",'Front sheet'!$C21)</f>
        <v/>
      </c>
      <c r="E21" s="1" t="e">
        <f>IF('Front sheet'!D21="",#N/A,'Front sheet'!D21)</f>
        <v>#N/A</v>
      </c>
      <c r="F21" s="1" t="e">
        <f t="shared" si="38"/>
        <v>#VALUE!</v>
      </c>
      <c r="G21" s="49">
        <f t="shared" ca="1" si="0"/>
        <v>0</v>
      </c>
      <c r="H21" s="49" t="e">
        <f t="shared" si="26"/>
        <v>#N/A</v>
      </c>
      <c r="I21" s="132" t="e">
        <f t="shared" si="27"/>
        <v>#N/A</v>
      </c>
      <c r="J21" s="1" t="str">
        <f t="shared" si="28"/>
        <v/>
      </c>
      <c r="K21" s="134" t="str">
        <f t="shared" si="1"/>
        <v/>
      </c>
      <c r="L21" s="27" t="e">
        <f t="shared" si="29"/>
        <v>#N/A</v>
      </c>
      <c r="M21" s="28">
        <f t="shared" ca="1" si="30"/>
        <v>0</v>
      </c>
      <c r="N21" s="28">
        <f t="shared" ca="1" si="39"/>
        <v>0</v>
      </c>
      <c r="O21" s="28">
        <f t="shared" ca="1" si="40"/>
        <v>0</v>
      </c>
      <c r="Q21" s="28">
        <f>IF(ISERROR($E21),0,IF($E21&gt;$H21,MAX($Q$8:Q20)+1,0))</f>
        <v>0</v>
      </c>
      <c r="R21" s="28">
        <f>IF(ISERROR($E21),0,IF($E21&lt;$I21,MAX($R$8:R20)+1,0))</f>
        <v>0</v>
      </c>
      <c r="S21" s="28" t="e">
        <f t="shared" si="2"/>
        <v>#N/A</v>
      </c>
      <c r="U21" s="28">
        <f t="shared" si="3"/>
        <v>0</v>
      </c>
      <c r="V21" s="28">
        <f t="shared" ca="1" si="31"/>
        <v>0</v>
      </c>
      <c r="W21" s="28" t="e">
        <f t="shared" ca="1" si="4"/>
        <v>#N/A</v>
      </c>
      <c r="Y21" s="28">
        <f t="shared" si="5"/>
        <v>0</v>
      </c>
      <c r="Z21" s="28">
        <f t="shared" ca="1" si="32"/>
        <v>0</v>
      </c>
      <c r="AA21" s="28" t="e">
        <f t="shared" ca="1" si="6"/>
        <v>#N/A</v>
      </c>
      <c r="AC21" s="28">
        <f t="shared" si="7"/>
        <v>0</v>
      </c>
      <c r="AD21" s="28">
        <f t="shared" si="8"/>
        <v>0</v>
      </c>
      <c r="AE21" s="28" t="e">
        <f t="shared" si="9"/>
        <v>#N/A</v>
      </c>
      <c r="AG21" s="28">
        <f t="shared" si="33"/>
        <v>0</v>
      </c>
      <c r="AH21" s="28">
        <f t="shared" si="10"/>
        <v>0</v>
      </c>
      <c r="AI21" s="28" t="e">
        <f t="shared" si="11"/>
        <v>#N/A</v>
      </c>
      <c r="AK21" s="28">
        <f>IF(ISERROR($L21),0,IF($L21&gt;$O21,MAX($AK$8:AK20)+1,0))</f>
        <v>0</v>
      </c>
      <c r="AL21" s="28" t="e">
        <f t="shared" ca="1" si="34"/>
        <v>#N/A</v>
      </c>
      <c r="AN21" s="28">
        <f t="shared" ca="1" si="12"/>
        <v>0</v>
      </c>
      <c r="AO21" s="28">
        <f t="shared" ca="1" si="13"/>
        <v>0</v>
      </c>
      <c r="AT21" s="39" t="str">
        <f t="shared" si="35"/>
        <v/>
      </c>
      <c r="AU21" s="52" t="e">
        <f t="shared" si="36"/>
        <v>#VALUE!</v>
      </c>
      <c r="AW21" s="52">
        <v>13</v>
      </c>
      <c r="AX21" t="str">
        <f t="shared" ca="1" si="14"/>
        <v/>
      </c>
      <c r="AY21" s="67" t="str">
        <f t="shared" si="15"/>
        <v/>
      </c>
      <c r="AZ21" s="68" t="e">
        <f t="shared" si="16"/>
        <v>#N/A</v>
      </c>
      <c r="BA21" s="68" t="e">
        <f t="shared" si="17"/>
        <v>#N/A</v>
      </c>
      <c r="BB21" s="68" t="e">
        <f t="shared" si="18"/>
        <v>#N/A</v>
      </c>
      <c r="BC21" s="68" t="e">
        <f t="shared" si="19"/>
        <v>#N/A</v>
      </c>
      <c r="BD21" s="68" t="e">
        <f t="shared" si="20"/>
        <v>#N/A</v>
      </c>
      <c r="BE21">
        <f t="shared" ca="1" si="37"/>
        <v>1</v>
      </c>
      <c r="BF21" s="68" t="e">
        <f t="shared" si="21"/>
        <v>#N/A</v>
      </c>
      <c r="BG21" s="68" t="e">
        <f t="shared" si="22"/>
        <v>#N/A</v>
      </c>
      <c r="BI21">
        <f t="shared" si="23"/>
        <v>0</v>
      </c>
      <c r="BJ21">
        <f t="shared" si="24"/>
        <v>0</v>
      </c>
    </row>
    <row r="22" spans="2:62" ht="15.75" thickBot="1">
      <c r="B22">
        <f t="shared" si="25"/>
        <v>0</v>
      </c>
      <c r="C22" s="5">
        <v>14</v>
      </c>
      <c r="D22" s="51" t="str">
        <f>IF('Front sheet'!$C22="","",'Front sheet'!$C22)</f>
        <v/>
      </c>
      <c r="E22" s="29" t="e">
        <f>IF('Front sheet'!D22="",#N/A,'Front sheet'!D22)</f>
        <v>#N/A</v>
      </c>
      <c r="F22" s="1" t="e">
        <f t="shared" si="38"/>
        <v>#VALUE!</v>
      </c>
      <c r="G22" s="49">
        <f t="shared" ca="1" si="0"/>
        <v>0</v>
      </c>
      <c r="H22" s="49" t="e">
        <f t="shared" si="26"/>
        <v>#N/A</v>
      </c>
      <c r="I22" s="132" t="e">
        <f t="shared" si="27"/>
        <v>#N/A</v>
      </c>
      <c r="J22" s="1" t="str">
        <f t="shared" si="28"/>
        <v/>
      </c>
      <c r="K22" s="134" t="str">
        <f t="shared" si="1"/>
        <v/>
      </c>
      <c r="L22" s="27" t="e">
        <f t="shared" si="29"/>
        <v>#N/A</v>
      </c>
      <c r="M22" s="28">
        <f t="shared" ca="1" si="30"/>
        <v>0</v>
      </c>
      <c r="N22" s="28">
        <f t="shared" ca="1" si="39"/>
        <v>0</v>
      </c>
      <c r="O22" s="28">
        <f t="shared" ca="1" si="40"/>
        <v>0</v>
      </c>
      <c r="Q22" s="28">
        <f>IF(ISERROR($E22),0,IF($E22&gt;$H22,MAX($Q$8:Q21)+1,0))</f>
        <v>0</v>
      </c>
      <c r="R22" s="28">
        <f>IF(ISERROR($E22),0,IF($E22&lt;$I22,MAX($R$8:R21)+1,0))</f>
        <v>0</v>
      </c>
      <c r="S22" s="28" t="e">
        <f t="shared" si="2"/>
        <v>#N/A</v>
      </c>
      <c r="U22" s="28">
        <f t="shared" si="3"/>
        <v>0</v>
      </c>
      <c r="V22" s="28">
        <f t="shared" ca="1" si="31"/>
        <v>0</v>
      </c>
      <c r="W22" s="28" t="e">
        <f t="shared" ca="1" si="4"/>
        <v>#N/A</v>
      </c>
      <c r="Y22" s="28">
        <f t="shared" si="5"/>
        <v>0</v>
      </c>
      <c r="Z22" s="28">
        <f t="shared" ca="1" si="32"/>
        <v>0</v>
      </c>
      <c r="AA22" s="28" t="e">
        <f t="shared" ca="1" si="6"/>
        <v>#N/A</v>
      </c>
      <c r="AC22" s="28">
        <f t="shared" si="7"/>
        <v>0</v>
      </c>
      <c r="AD22" s="28">
        <f t="shared" si="8"/>
        <v>0</v>
      </c>
      <c r="AE22" s="28" t="e">
        <f t="shared" si="9"/>
        <v>#N/A</v>
      </c>
      <c r="AG22" s="28">
        <f t="shared" si="33"/>
        <v>0</v>
      </c>
      <c r="AH22" s="28">
        <f t="shared" si="10"/>
        <v>0</v>
      </c>
      <c r="AI22" s="28" t="e">
        <f t="shared" si="11"/>
        <v>#N/A</v>
      </c>
      <c r="AK22" s="28">
        <f>IF(ISERROR($L22),0,IF($L22&gt;$O22,MAX($AK$8:AK21)+1,0))</f>
        <v>0</v>
      </c>
      <c r="AL22" s="28" t="e">
        <f t="shared" ca="1" si="34"/>
        <v>#N/A</v>
      </c>
      <c r="AN22" s="28">
        <f t="shared" ca="1" si="12"/>
        <v>0</v>
      </c>
      <c r="AO22" s="28">
        <f t="shared" ca="1" si="13"/>
        <v>0</v>
      </c>
      <c r="AT22" s="39" t="str">
        <f t="shared" si="35"/>
        <v/>
      </c>
      <c r="AU22" s="52" t="e">
        <f t="shared" si="36"/>
        <v>#VALUE!</v>
      </c>
      <c r="AW22" s="52">
        <v>14</v>
      </c>
      <c r="AX22" t="str">
        <f t="shared" ca="1" si="14"/>
        <v/>
      </c>
      <c r="AY22" s="67" t="str">
        <f t="shared" si="15"/>
        <v/>
      </c>
      <c r="AZ22" s="68" t="e">
        <f t="shared" si="16"/>
        <v>#N/A</v>
      </c>
      <c r="BA22" s="68" t="e">
        <f t="shared" si="17"/>
        <v>#N/A</v>
      </c>
      <c r="BB22" s="68" t="e">
        <f t="shared" si="18"/>
        <v>#N/A</v>
      </c>
      <c r="BC22" s="68" t="e">
        <f t="shared" si="19"/>
        <v>#N/A</v>
      </c>
      <c r="BD22" s="68" t="e">
        <f t="shared" si="20"/>
        <v>#N/A</v>
      </c>
      <c r="BE22">
        <f t="shared" ca="1" si="37"/>
        <v>1</v>
      </c>
      <c r="BF22" s="68" t="e">
        <f>IF($BF$6=0,#N/A,IF(BE22=BF$7,$E22-1,#N/A))</f>
        <v>#N/A</v>
      </c>
      <c r="BG22" s="68" t="e">
        <f t="shared" si="22"/>
        <v>#N/A</v>
      </c>
      <c r="BI22">
        <f t="shared" si="23"/>
        <v>0</v>
      </c>
      <c r="BJ22">
        <f t="shared" si="24"/>
        <v>0</v>
      </c>
    </row>
    <row r="23" spans="2:62" ht="15.75" thickBot="1">
      <c r="B23">
        <f t="shared" si="25"/>
        <v>0</v>
      </c>
      <c r="C23" s="47">
        <v>15</v>
      </c>
      <c r="D23" s="48" t="str">
        <f>IF('Front sheet'!$C23="","",'Front sheet'!$C23)</f>
        <v/>
      </c>
      <c r="E23" s="49" t="e">
        <f>IF('Front sheet'!D23="",#N/A,'Front sheet'!D23)</f>
        <v>#N/A</v>
      </c>
      <c r="F23" s="1" t="e">
        <f t="shared" si="38"/>
        <v>#VALUE!</v>
      </c>
      <c r="G23" s="49">
        <f t="shared" ca="1" si="0"/>
        <v>0</v>
      </c>
      <c r="H23" s="49" t="e">
        <f t="shared" si="26"/>
        <v>#N/A</v>
      </c>
      <c r="I23" s="132" t="e">
        <f t="shared" si="27"/>
        <v>#N/A</v>
      </c>
      <c r="J23" s="1" t="str">
        <f t="shared" si="28"/>
        <v/>
      </c>
      <c r="K23" s="134" t="str">
        <f t="shared" si="1"/>
        <v/>
      </c>
      <c r="L23" s="27" t="e">
        <f t="shared" si="29"/>
        <v>#N/A</v>
      </c>
      <c r="M23" s="28">
        <f t="shared" ca="1" si="30"/>
        <v>0</v>
      </c>
      <c r="N23" s="28">
        <f t="shared" ca="1" si="39"/>
        <v>0</v>
      </c>
      <c r="O23" s="28">
        <f t="shared" ca="1" si="40"/>
        <v>0</v>
      </c>
      <c r="Q23" s="28">
        <f>IF(ISERROR($E23),0,IF($E23&gt;$H23,MAX($Q$8:Q22)+1,0))</f>
        <v>0</v>
      </c>
      <c r="R23" s="28">
        <f>IF(ISERROR($E23),0,IF($E23&lt;$I23,MAX($R$8:R22)+1,0))</f>
        <v>0</v>
      </c>
      <c r="S23" s="28" t="e">
        <f t="shared" si="2"/>
        <v>#N/A</v>
      </c>
      <c r="U23" s="28">
        <f t="shared" si="3"/>
        <v>0</v>
      </c>
      <c r="V23" s="28">
        <f t="shared" ca="1" si="31"/>
        <v>0</v>
      </c>
      <c r="W23" s="28" t="e">
        <f t="shared" ca="1" si="4"/>
        <v>#N/A</v>
      </c>
      <c r="Y23" s="28">
        <f t="shared" si="5"/>
        <v>0</v>
      </c>
      <c r="Z23" s="28">
        <f t="shared" ca="1" si="32"/>
        <v>0</v>
      </c>
      <c r="AA23" s="28" t="e">
        <f t="shared" ca="1" si="6"/>
        <v>#N/A</v>
      </c>
      <c r="AC23" s="28">
        <f t="shared" si="7"/>
        <v>0</v>
      </c>
      <c r="AD23" s="28">
        <f t="shared" si="8"/>
        <v>0</v>
      </c>
      <c r="AE23" s="28" t="e">
        <f t="shared" si="9"/>
        <v>#N/A</v>
      </c>
      <c r="AG23" s="28">
        <f t="shared" si="33"/>
        <v>0</v>
      </c>
      <c r="AH23" s="28">
        <f t="shared" si="10"/>
        <v>0</v>
      </c>
      <c r="AI23" s="28" t="e">
        <f t="shared" si="11"/>
        <v>#N/A</v>
      </c>
      <c r="AK23" s="28">
        <f>IF(ISERROR($L23),0,IF($L23&gt;$O23,MAX($AK$8:AK22)+1,0))</f>
        <v>0</v>
      </c>
      <c r="AL23" s="28" t="e">
        <f t="shared" ca="1" si="34"/>
        <v>#N/A</v>
      </c>
      <c r="AN23" s="28">
        <f t="shared" ca="1" si="12"/>
        <v>0</v>
      </c>
      <c r="AO23" s="28">
        <f t="shared" ca="1" si="13"/>
        <v>0</v>
      </c>
      <c r="AT23" s="39" t="str">
        <f t="shared" si="35"/>
        <v/>
      </c>
      <c r="AU23" s="52" t="e">
        <f t="shared" si="36"/>
        <v>#VALUE!</v>
      </c>
      <c r="AW23" s="52">
        <v>15</v>
      </c>
      <c r="AX23" t="str">
        <f t="shared" ca="1" si="14"/>
        <v/>
      </c>
      <c r="AY23" s="67" t="str">
        <f t="shared" si="15"/>
        <v/>
      </c>
      <c r="AZ23" s="68" t="e">
        <f t="shared" si="16"/>
        <v>#N/A</v>
      </c>
      <c r="BA23" s="68" t="e">
        <f t="shared" si="17"/>
        <v>#N/A</v>
      </c>
      <c r="BB23" s="68" t="e">
        <f t="shared" si="18"/>
        <v>#N/A</v>
      </c>
      <c r="BC23" s="68" t="e">
        <f t="shared" si="19"/>
        <v>#N/A</v>
      </c>
      <c r="BD23" s="68" t="e">
        <f t="shared" si="20"/>
        <v>#N/A</v>
      </c>
      <c r="BE23">
        <f t="shared" ca="1" si="37"/>
        <v>1</v>
      </c>
      <c r="BF23" s="68" t="e">
        <f t="shared" si="21"/>
        <v>#N/A</v>
      </c>
      <c r="BG23" s="68" t="e">
        <f t="shared" si="22"/>
        <v>#N/A</v>
      </c>
      <c r="BI23">
        <f t="shared" si="23"/>
        <v>0</v>
      </c>
      <c r="BJ23">
        <f t="shared" si="24"/>
        <v>0</v>
      </c>
    </row>
    <row r="24" spans="2:62" ht="15.75" thickBot="1">
      <c r="B24">
        <f t="shared" si="25"/>
        <v>0</v>
      </c>
      <c r="C24" s="3">
        <v>16</v>
      </c>
      <c r="D24" s="2" t="str">
        <f>IF('Front sheet'!$C24="","",'Front sheet'!$C24)</f>
        <v/>
      </c>
      <c r="E24" s="1" t="e">
        <f>IF('Front sheet'!D24="",#N/A,'Front sheet'!D24)</f>
        <v>#N/A</v>
      </c>
      <c r="F24" s="1" t="e">
        <f t="shared" si="38"/>
        <v>#VALUE!</v>
      </c>
      <c r="G24" s="49">
        <f t="shared" ca="1" si="0"/>
        <v>0</v>
      </c>
      <c r="H24" s="49" t="e">
        <f t="shared" si="26"/>
        <v>#N/A</v>
      </c>
      <c r="I24" s="132" t="e">
        <f t="shared" si="27"/>
        <v>#N/A</v>
      </c>
      <c r="J24" s="1" t="str">
        <f t="shared" si="28"/>
        <v/>
      </c>
      <c r="K24" s="134" t="str">
        <f t="shared" si="1"/>
        <v/>
      </c>
      <c r="L24" s="27" t="e">
        <f t="shared" si="29"/>
        <v>#N/A</v>
      </c>
      <c r="M24" s="28">
        <f t="shared" ca="1" si="30"/>
        <v>0</v>
      </c>
      <c r="N24" s="28">
        <f t="shared" ca="1" si="39"/>
        <v>0</v>
      </c>
      <c r="O24" s="28">
        <f t="shared" ca="1" si="40"/>
        <v>0</v>
      </c>
      <c r="Q24" s="28">
        <f>IF(ISERROR($E24),0,IF($E24&gt;$H24,MAX($Q$8:Q23)+1,0))</f>
        <v>0</v>
      </c>
      <c r="R24" s="28">
        <f>IF(ISERROR($E24),0,IF($E24&lt;$I24,MAX($R$8:R23)+1,0))</f>
        <v>0</v>
      </c>
      <c r="S24" s="28" t="e">
        <f t="shared" si="2"/>
        <v>#N/A</v>
      </c>
      <c r="U24" s="28">
        <f t="shared" si="3"/>
        <v>0</v>
      </c>
      <c r="V24" s="28">
        <f t="shared" ca="1" si="31"/>
        <v>0</v>
      </c>
      <c r="W24" s="28" t="e">
        <f t="shared" ca="1" si="4"/>
        <v>#N/A</v>
      </c>
      <c r="Y24" s="28">
        <f t="shared" si="5"/>
        <v>0</v>
      </c>
      <c r="Z24" s="28">
        <f t="shared" ca="1" si="32"/>
        <v>0</v>
      </c>
      <c r="AA24" s="28" t="e">
        <f t="shared" ca="1" si="6"/>
        <v>#N/A</v>
      </c>
      <c r="AC24" s="28">
        <f t="shared" si="7"/>
        <v>0</v>
      </c>
      <c r="AD24" s="28">
        <f t="shared" si="8"/>
        <v>0</v>
      </c>
      <c r="AE24" s="28" t="e">
        <f t="shared" si="9"/>
        <v>#N/A</v>
      </c>
      <c r="AG24" s="28">
        <f t="shared" si="33"/>
        <v>0</v>
      </c>
      <c r="AH24" s="28">
        <f t="shared" si="10"/>
        <v>0</v>
      </c>
      <c r="AI24" s="28" t="e">
        <f t="shared" si="11"/>
        <v>#N/A</v>
      </c>
      <c r="AK24" s="28">
        <f>IF(ISERROR($L24),0,IF($L24&gt;$O24,MAX($AK$8:AK23)+1,0))</f>
        <v>0</v>
      </c>
      <c r="AL24" s="28" t="e">
        <f t="shared" ca="1" si="34"/>
        <v>#N/A</v>
      </c>
      <c r="AN24" s="28">
        <f t="shared" ca="1" si="12"/>
        <v>0</v>
      </c>
      <c r="AO24" s="28">
        <f t="shared" ca="1" si="13"/>
        <v>0</v>
      </c>
      <c r="AT24" s="39" t="str">
        <f t="shared" si="35"/>
        <v/>
      </c>
      <c r="AU24" s="52" t="e">
        <f t="shared" si="36"/>
        <v>#VALUE!</v>
      </c>
      <c r="AW24" s="52">
        <v>16</v>
      </c>
      <c r="AX24" t="str">
        <f t="shared" ca="1" si="14"/>
        <v/>
      </c>
      <c r="AY24" s="67" t="str">
        <f t="shared" si="15"/>
        <v/>
      </c>
      <c r="AZ24" s="68" t="e">
        <f t="shared" si="16"/>
        <v>#N/A</v>
      </c>
      <c r="BA24" s="68" t="e">
        <f t="shared" si="17"/>
        <v>#N/A</v>
      </c>
      <c r="BB24" s="68" t="e">
        <f t="shared" si="18"/>
        <v>#N/A</v>
      </c>
      <c r="BC24" s="68" t="e">
        <f t="shared" si="19"/>
        <v>#N/A</v>
      </c>
      <c r="BD24" s="68" t="e">
        <f t="shared" si="20"/>
        <v>#N/A</v>
      </c>
      <c r="BE24">
        <f t="shared" ca="1" si="37"/>
        <v>1</v>
      </c>
      <c r="BF24" s="68" t="e">
        <f t="shared" si="21"/>
        <v>#N/A</v>
      </c>
      <c r="BG24" s="68" t="e">
        <f t="shared" si="22"/>
        <v>#N/A</v>
      </c>
      <c r="BI24">
        <f t="shared" si="23"/>
        <v>0</v>
      </c>
      <c r="BJ24">
        <f t="shared" si="24"/>
        <v>0</v>
      </c>
    </row>
    <row r="25" spans="2:62" ht="15.75" thickBot="1">
      <c r="B25">
        <f t="shared" si="25"/>
        <v>0</v>
      </c>
      <c r="C25" s="3">
        <v>17</v>
      </c>
      <c r="D25" s="2" t="str">
        <f>IF('Front sheet'!$C25="","",'Front sheet'!$C25)</f>
        <v/>
      </c>
      <c r="E25" s="1" t="e">
        <f>IF('Front sheet'!D25="",#N/A,'Front sheet'!D25)</f>
        <v>#N/A</v>
      </c>
      <c r="F25" s="1" t="e">
        <f t="shared" si="38"/>
        <v>#VALUE!</v>
      </c>
      <c r="G25" s="49">
        <f t="shared" ca="1" si="0"/>
        <v>0</v>
      </c>
      <c r="H25" s="49" t="e">
        <f t="shared" si="26"/>
        <v>#N/A</v>
      </c>
      <c r="I25" s="132" t="e">
        <f t="shared" si="27"/>
        <v>#N/A</v>
      </c>
      <c r="J25" s="1" t="str">
        <f t="shared" si="28"/>
        <v/>
      </c>
      <c r="K25" s="134" t="str">
        <f t="shared" si="1"/>
        <v/>
      </c>
      <c r="L25" s="27" t="e">
        <f t="shared" si="29"/>
        <v>#N/A</v>
      </c>
      <c r="M25" s="28">
        <f t="shared" ca="1" si="30"/>
        <v>0</v>
      </c>
      <c r="N25" s="28">
        <f t="shared" ca="1" si="39"/>
        <v>0</v>
      </c>
      <c r="O25" s="28">
        <f t="shared" ca="1" si="40"/>
        <v>0</v>
      </c>
      <c r="Q25" s="28">
        <f>IF(ISERROR($E25),0,IF($E25&gt;$H25,MAX($Q$8:Q24)+1,0))</f>
        <v>0</v>
      </c>
      <c r="R25" s="28">
        <f>IF(ISERROR($E25),0,IF($E25&lt;$I25,MAX($R$8:R24)+1,0))</f>
        <v>0</v>
      </c>
      <c r="S25" s="28" t="e">
        <f t="shared" si="2"/>
        <v>#N/A</v>
      </c>
      <c r="U25" s="28">
        <f t="shared" si="3"/>
        <v>0</v>
      </c>
      <c r="V25" s="28">
        <f t="shared" ca="1" si="31"/>
        <v>0</v>
      </c>
      <c r="W25" s="28" t="e">
        <f t="shared" ca="1" si="4"/>
        <v>#N/A</v>
      </c>
      <c r="Y25" s="28">
        <f t="shared" si="5"/>
        <v>0</v>
      </c>
      <c r="Z25" s="28">
        <f t="shared" ca="1" si="32"/>
        <v>0</v>
      </c>
      <c r="AA25" s="28" t="e">
        <f t="shared" ca="1" si="6"/>
        <v>#N/A</v>
      </c>
      <c r="AC25" s="28">
        <f t="shared" si="7"/>
        <v>0</v>
      </c>
      <c r="AD25" s="28">
        <f t="shared" si="8"/>
        <v>0</v>
      </c>
      <c r="AE25" s="28" t="e">
        <f t="shared" si="9"/>
        <v>#N/A</v>
      </c>
      <c r="AG25" s="28">
        <f t="shared" si="33"/>
        <v>0</v>
      </c>
      <c r="AH25" s="28">
        <f t="shared" si="10"/>
        <v>0</v>
      </c>
      <c r="AI25" s="28" t="e">
        <f t="shared" si="11"/>
        <v>#N/A</v>
      </c>
      <c r="AK25" s="28">
        <f>IF(ISERROR($L25),0,IF($L25&gt;$O25,MAX($AK$8:AK24)+1,0))</f>
        <v>0</v>
      </c>
      <c r="AL25" s="28" t="e">
        <f t="shared" ca="1" si="34"/>
        <v>#N/A</v>
      </c>
      <c r="AN25" s="28">
        <f t="shared" ca="1" si="12"/>
        <v>0</v>
      </c>
      <c r="AO25" s="28">
        <f t="shared" ca="1" si="13"/>
        <v>0</v>
      </c>
      <c r="AT25" s="39" t="str">
        <f t="shared" si="35"/>
        <v/>
      </c>
      <c r="AU25" s="52" t="e">
        <f t="shared" si="36"/>
        <v>#VALUE!</v>
      </c>
      <c r="AW25" s="52">
        <v>17</v>
      </c>
      <c r="AX25" t="str">
        <f t="shared" ca="1" si="14"/>
        <v/>
      </c>
      <c r="AY25" s="67" t="str">
        <f t="shared" si="15"/>
        <v/>
      </c>
      <c r="AZ25" s="68" t="e">
        <f t="shared" si="16"/>
        <v>#N/A</v>
      </c>
      <c r="BA25" s="68" t="e">
        <f t="shared" si="17"/>
        <v>#N/A</v>
      </c>
      <c r="BB25" s="68" t="e">
        <f t="shared" si="18"/>
        <v>#N/A</v>
      </c>
      <c r="BC25" s="68" t="e">
        <f t="shared" si="19"/>
        <v>#N/A</v>
      </c>
      <c r="BD25" s="68" t="e">
        <f t="shared" si="20"/>
        <v>#N/A</v>
      </c>
      <c r="BE25">
        <f t="shared" ca="1" si="37"/>
        <v>1</v>
      </c>
      <c r="BF25" s="68" t="e">
        <f t="shared" si="21"/>
        <v>#N/A</v>
      </c>
      <c r="BG25" s="68" t="e">
        <f t="shared" si="22"/>
        <v>#N/A</v>
      </c>
      <c r="BI25">
        <f t="shared" si="23"/>
        <v>0</v>
      </c>
      <c r="BJ25">
        <f t="shared" si="24"/>
        <v>0</v>
      </c>
    </row>
    <row r="26" spans="2:62" ht="15.75" thickBot="1">
      <c r="B26">
        <f t="shared" si="25"/>
        <v>0</v>
      </c>
      <c r="C26" s="3">
        <v>18</v>
      </c>
      <c r="D26" s="2" t="str">
        <f>IF('Front sheet'!$C26="","",'Front sheet'!$C26)</f>
        <v/>
      </c>
      <c r="E26" s="1" t="e">
        <f>IF('Front sheet'!D26="",#N/A,'Front sheet'!D26)</f>
        <v>#N/A</v>
      </c>
      <c r="F26" s="1" t="e">
        <f t="shared" si="38"/>
        <v>#VALUE!</v>
      </c>
      <c r="G26" s="49">
        <f t="shared" ca="1" si="0"/>
        <v>0</v>
      </c>
      <c r="H26" s="49" t="e">
        <f t="shared" si="26"/>
        <v>#N/A</v>
      </c>
      <c r="I26" s="132" t="e">
        <f t="shared" si="27"/>
        <v>#N/A</v>
      </c>
      <c r="J26" s="1" t="str">
        <f t="shared" si="28"/>
        <v/>
      </c>
      <c r="K26" s="134" t="str">
        <f t="shared" si="1"/>
        <v/>
      </c>
      <c r="L26" s="27" t="e">
        <f t="shared" si="29"/>
        <v>#N/A</v>
      </c>
      <c r="M26" s="28">
        <f t="shared" ca="1" si="30"/>
        <v>0</v>
      </c>
      <c r="N26" s="28">
        <f t="shared" ca="1" si="39"/>
        <v>0</v>
      </c>
      <c r="O26" s="28">
        <f t="shared" ca="1" si="40"/>
        <v>0</v>
      </c>
      <c r="Q26" s="28">
        <f>IF(ISERROR($E26),0,IF($E26&gt;$H26,MAX($Q$8:Q25)+1,0))</f>
        <v>0</v>
      </c>
      <c r="R26" s="28">
        <f>IF(ISERROR($E26),0,IF($E26&lt;$I26,MAX($R$8:R25)+1,0))</f>
        <v>0</v>
      </c>
      <c r="S26" s="28" t="e">
        <f t="shared" si="2"/>
        <v>#N/A</v>
      </c>
      <c r="U26" s="28">
        <f t="shared" si="3"/>
        <v>0</v>
      </c>
      <c r="V26" s="28">
        <f t="shared" ca="1" si="31"/>
        <v>0</v>
      </c>
      <c r="W26" s="28" t="e">
        <f t="shared" ca="1" si="4"/>
        <v>#N/A</v>
      </c>
      <c r="Y26" s="28">
        <f t="shared" si="5"/>
        <v>0</v>
      </c>
      <c r="Z26" s="28">
        <f t="shared" ca="1" si="32"/>
        <v>0</v>
      </c>
      <c r="AA26" s="28" t="e">
        <f t="shared" ca="1" si="6"/>
        <v>#N/A</v>
      </c>
      <c r="AC26" s="28">
        <f t="shared" si="7"/>
        <v>0</v>
      </c>
      <c r="AD26" s="28">
        <f t="shared" si="8"/>
        <v>0</v>
      </c>
      <c r="AE26" s="28" t="e">
        <f t="shared" si="9"/>
        <v>#N/A</v>
      </c>
      <c r="AG26" s="28">
        <f t="shared" si="33"/>
        <v>0</v>
      </c>
      <c r="AH26" s="28">
        <f t="shared" si="10"/>
        <v>0</v>
      </c>
      <c r="AI26" s="28" t="e">
        <f t="shared" si="11"/>
        <v>#N/A</v>
      </c>
      <c r="AK26" s="28">
        <f>IF(ISERROR($L26),0,IF($L26&gt;$O26,MAX($AK$8:AK25)+1,0))</f>
        <v>0</v>
      </c>
      <c r="AL26" s="28" t="e">
        <f t="shared" ca="1" si="34"/>
        <v>#N/A</v>
      </c>
      <c r="AN26" s="28">
        <f t="shared" ca="1" si="12"/>
        <v>0</v>
      </c>
      <c r="AO26" s="28">
        <f t="shared" ca="1" si="13"/>
        <v>0</v>
      </c>
      <c r="AT26" s="39" t="str">
        <f t="shared" si="35"/>
        <v/>
      </c>
      <c r="AU26" s="52" t="e">
        <f t="shared" si="36"/>
        <v>#VALUE!</v>
      </c>
      <c r="AW26" s="52">
        <v>18</v>
      </c>
      <c r="AX26" t="str">
        <f t="shared" ca="1" si="14"/>
        <v/>
      </c>
      <c r="AY26" s="67" t="str">
        <f t="shared" si="15"/>
        <v/>
      </c>
      <c r="AZ26" s="68" t="e">
        <f t="shared" si="16"/>
        <v>#N/A</v>
      </c>
      <c r="BA26" s="68" t="e">
        <f t="shared" si="17"/>
        <v>#N/A</v>
      </c>
      <c r="BB26" s="68" t="e">
        <f t="shared" si="18"/>
        <v>#N/A</v>
      </c>
      <c r="BC26" s="68" t="e">
        <f t="shared" si="19"/>
        <v>#N/A</v>
      </c>
      <c r="BD26" s="68" t="e">
        <f t="shared" si="20"/>
        <v>#N/A</v>
      </c>
      <c r="BE26">
        <f t="shared" ca="1" si="37"/>
        <v>1</v>
      </c>
      <c r="BF26" s="68" t="e">
        <f t="shared" si="21"/>
        <v>#N/A</v>
      </c>
      <c r="BG26" s="68" t="e">
        <f t="shared" si="22"/>
        <v>#N/A</v>
      </c>
      <c r="BI26">
        <f t="shared" si="23"/>
        <v>0</v>
      </c>
      <c r="BJ26">
        <f t="shared" si="24"/>
        <v>0</v>
      </c>
    </row>
    <row r="27" spans="2:62" ht="15.75" thickBot="1">
      <c r="B27">
        <f t="shared" si="25"/>
        <v>0</v>
      </c>
      <c r="C27" s="3">
        <v>19</v>
      </c>
      <c r="D27" s="2" t="str">
        <f>IF('Front sheet'!$C27="","",'Front sheet'!$C27)</f>
        <v/>
      </c>
      <c r="E27" s="1" t="e">
        <f>IF('Front sheet'!D27="",#N/A,'Front sheet'!D27)</f>
        <v>#N/A</v>
      </c>
      <c r="F27" s="1" t="e">
        <f t="shared" si="38"/>
        <v>#VALUE!</v>
      </c>
      <c r="G27" s="49">
        <f t="shared" ca="1" si="0"/>
        <v>0</v>
      </c>
      <c r="H27" s="49" t="e">
        <f t="shared" si="26"/>
        <v>#N/A</v>
      </c>
      <c r="I27" s="132" t="e">
        <f t="shared" si="27"/>
        <v>#N/A</v>
      </c>
      <c r="J27" s="1" t="str">
        <f t="shared" si="28"/>
        <v/>
      </c>
      <c r="K27" s="134" t="str">
        <f t="shared" si="1"/>
        <v/>
      </c>
      <c r="L27" s="27" t="e">
        <f t="shared" si="29"/>
        <v>#N/A</v>
      </c>
      <c r="M27" s="28">
        <f t="shared" ca="1" si="30"/>
        <v>0</v>
      </c>
      <c r="N27" s="28">
        <f t="shared" ca="1" si="39"/>
        <v>0</v>
      </c>
      <c r="O27" s="28">
        <f t="shared" ca="1" si="40"/>
        <v>0</v>
      </c>
      <c r="Q27" s="28">
        <f>IF(ISERROR($E27),0,IF($E27&gt;$H27,MAX($Q$8:Q26)+1,0))</f>
        <v>0</v>
      </c>
      <c r="R27" s="28">
        <f>IF(ISERROR($E27),0,IF($E27&lt;$I27,MAX($R$8:R26)+1,0))</f>
        <v>0</v>
      </c>
      <c r="S27" s="28" t="e">
        <f t="shared" si="2"/>
        <v>#N/A</v>
      </c>
      <c r="U27" s="28">
        <f t="shared" si="3"/>
        <v>0</v>
      </c>
      <c r="V27" s="28">
        <f t="shared" ca="1" si="31"/>
        <v>0</v>
      </c>
      <c r="W27" s="28" t="e">
        <f t="shared" ca="1" si="4"/>
        <v>#N/A</v>
      </c>
      <c r="Y27" s="28">
        <f t="shared" si="5"/>
        <v>0</v>
      </c>
      <c r="Z27" s="28">
        <f t="shared" ca="1" si="32"/>
        <v>0</v>
      </c>
      <c r="AA27" s="28" t="e">
        <f t="shared" ca="1" si="6"/>
        <v>#N/A</v>
      </c>
      <c r="AC27" s="28">
        <f t="shared" si="7"/>
        <v>0</v>
      </c>
      <c r="AD27" s="28">
        <f t="shared" si="8"/>
        <v>0</v>
      </c>
      <c r="AE27" s="28" t="e">
        <f t="shared" si="9"/>
        <v>#N/A</v>
      </c>
      <c r="AG27" s="28">
        <f t="shared" si="33"/>
        <v>0</v>
      </c>
      <c r="AH27" s="28">
        <f t="shared" si="10"/>
        <v>0</v>
      </c>
      <c r="AI27" s="28" t="e">
        <f t="shared" si="11"/>
        <v>#N/A</v>
      </c>
      <c r="AK27" s="28">
        <f>IF(ISERROR($L27),0,IF($L27&gt;$O27,MAX($AK$8:AK26)+1,0))</f>
        <v>0</v>
      </c>
      <c r="AL27" s="28" t="e">
        <f t="shared" ca="1" si="34"/>
        <v>#N/A</v>
      </c>
      <c r="AN27" s="28">
        <f t="shared" ca="1" si="12"/>
        <v>0</v>
      </c>
      <c r="AO27" s="28">
        <f t="shared" ca="1" si="13"/>
        <v>0</v>
      </c>
      <c r="AT27" s="39" t="str">
        <f t="shared" si="35"/>
        <v/>
      </c>
      <c r="AU27" s="52" t="e">
        <f t="shared" si="36"/>
        <v>#VALUE!</v>
      </c>
      <c r="AW27" s="52">
        <v>19</v>
      </c>
      <c r="AX27" t="str">
        <f t="shared" ca="1" si="14"/>
        <v/>
      </c>
      <c r="AY27" s="67" t="str">
        <f t="shared" si="15"/>
        <v/>
      </c>
      <c r="AZ27" s="68" t="e">
        <f t="shared" si="16"/>
        <v>#N/A</v>
      </c>
      <c r="BA27" s="68" t="e">
        <f t="shared" si="17"/>
        <v>#N/A</v>
      </c>
      <c r="BB27" s="68" t="e">
        <f t="shared" si="18"/>
        <v>#N/A</v>
      </c>
      <c r="BC27" s="68" t="e">
        <f t="shared" si="19"/>
        <v>#N/A</v>
      </c>
      <c r="BD27" s="68" t="e">
        <f t="shared" si="20"/>
        <v>#N/A</v>
      </c>
      <c r="BE27">
        <f t="shared" ca="1" si="37"/>
        <v>1</v>
      </c>
      <c r="BF27" s="68" t="e">
        <f t="shared" si="21"/>
        <v>#N/A</v>
      </c>
      <c r="BG27" s="68" t="e">
        <f t="shared" si="22"/>
        <v>#N/A</v>
      </c>
      <c r="BI27">
        <f t="shared" si="23"/>
        <v>0</v>
      </c>
      <c r="BJ27">
        <f t="shared" si="24"/>
        <v>0</v>
      </c>
    </row>
    <row r="28" spans="2:62" ht="15.75" thickBot="1">
      <c r="B28">
        <f t="shared" si="25"/>
        <v>0</v>
      </c>
      <c r="C28" s="3">
        <v>20</v>
      </c>
      <c r="D28" s="2" t="str">
        <f>IF('Front sheet'!$C28="","",'Front sheet'!$C28)</f>
        <v/>
      </c>
      <c r="E28" s="1" t="e">
        <f>IF('Front sheet'!D28="",#N/A,'Front sheet'!D28)</f>
        <v>#N/A</v>
      </c>
      <c r="F28" s="1" t="e">
        <f t="shared" si="38"/>
        <v>#VALUE!</v>
      </c>
      <c r="G28" s="49">
        <f t="shared" ca="1" si="0"/>
        <v>0</v>
      </c>
      <c r="H28" s="49" t="e">
        <f t="shared" si="26"/>
        <v>#N/A</v>
      </c>
      <c r="I28" s="132" t="e">
        <f t="shared" si="27"/>
        <v>#N/A</v>
      </c>
      <c r="J28" s="1" t="str">
        <f t="shared" si="28"/>
        <v/>
      </c>
      <c r="K28" s="134" t="str">
        <f t="shared" si="1"/>
        <v/>
      </c>
      <c r="L28" s="27" t="e">
        <f t="shared" si="29"/>
        <v>#N/A</v>
      </c>
      <c r="M28" s="28">
        <f t="shared" ca="1" si="30"/>
        <v>0</v>
      </c>
      <c r="N28" s="28">
        <f t="shared" ca="1" si="39"/>
        <v>0</v>
      </c>
      <c r="O28" s="28">
        <f t="shared" ca="1" si="40"/>
        <v>0</v>
      </c>
      <c r="Q28" s="28">
        <f>IF(ISERROR($E28),0,IF($E28&gt;$H28,MAX($Q$8:Q27)+1,0))</f>
        <v>0</v>
      </c>
      <c r="R28" s="28">
        <f>IF(ISERROR($E28),0,IF($E28&lt;$I28,MAX($R$8:R27)+1,0))</f>
        <v>0</v>
      </c>
      <c r="S28" s="28" t="e">
        <f t="shared" si="2"/>
        <v>#N/A</v>
      </c>
      <c r="U28" s="28">
        <f t="shared" si="3"/>
        <v>0</v>
      </c>
      <c r="V28" s="28">
        <f t="shared" ca="1" si="31"/>
        <v>0</v>
      </c>
      <c r="W28" s="28" t="e">
        <f t="shared" ca="1" si="4"/>
        <v>#N/A</v>
      </c>
      <c r="Y28" s="28">
        <f t="shared" si="5"/>
        <v>0</v>
      </c>
      <c r="Z28" s="28">
        <f t="shared" ca="1" si="32"/>
        <v>0</v>
      </c>
      <c r="AA28" s="28" t="e">
        <f t="shared" ca="1" si="6"/>
        <v>#N/A</v>
      </c>
      <c r="AC28" s="28">
        <f t="shared" si="7"/>
        <v>0</v>
      </c>
      <c r="AD28" s="28">
        <f t="shared" si="8"/>
        <v>0</v>
      </c>
      <c r="AE28" s="28" t="e">
        <f t="shared" si="9"/>
        <v>#N/A</v>
      </c>
      <c r="AG28" s="28">
        <f t="shared" si="33"/>
        <v>0</v>
      </c>
      <c r="AH28" s="28">
        <f t="shared" si="10"/>
        <v>0</v>
      </c>
      <c r="AI28" s="28" t="e">
        <f t="shared" si="11"/>
        <v>#N/A</v>
      </c>
      <c r="AK28" s="28">
        <f>IF(ISERROR($L28),0,IF($L28&gt;$O28,MAX($AK$8:AK27)+1,0))</f>
        <v>0</v>
      </c>
      <c r="AL28" s="28" t="e">
        <f t="shared" ca="1" si="34"/>
        <v>#N/A</v>
      </c>
      <c r="AN28" s="28">
        <f t="shared" ca="1" si="12"/>
        <v>0</v>
      </c>
      <c r="AO28" s="28">
        <f t="shared" ca="1" si="13"/>
        <v>0</v>
      </c>
      <c r="AT28" s="39" t="str">
        <f t="shared" si="35"/>
        <v/>
      </c>
      <c r="AU28" s="52" t="e">
        <f t="shared" si="36"/>
        <v>#VALUE!</v>
      </c>
      <c r="AW28" s="52">
        <v>20</v>
      </c>
      <c r="AX28" t="str">
        <f t="shared" ca="1" si="14"/>
        <v/>
      </c>
      <c r="AY28" s="67" t="str">
        <f t="shared" si="15"/>
        <v/>
      </c>
      <c r="AZ28" s="68" t="e">
        <f t="shared" si="16"/>
        <v>#N/A</v>
      </c>
      <c r="BA28" s="68" t="e">
        <f t="shared" si="17"/>
        <v>#N/A</v>
      </c>
      <c r="BB28" s="68" t="e">
        <f t="shared" si="18"/>
        <v>#N/A</v>
      </c>
      <c r="BC28" s="68" t="e">
        <f t="shared" si="19"/>
        <v>#N/A</v>
      </c>
      <c r="BD28" s="68" t="e">
        <f t="shared" si="20"/>
        <v>#N/A</v>
      </c>
      <c r="BE28">
        <f t="shared" ca="1" si="37"/>
        <v>1</v>
      </c>
      <c r="BF28" s="68" t="e">
        <f t="shared" si="21"/>
        <v>#N/A</v>
      </c>
      <c r="BG28" s="68" t="e">
        <f t="shared" si="22"/>
        <v>#N/A</v>
      </c>
      <c r="BI28">
        <f t="shared" si="23"/>
        <v>0</v>
      </c>
      <c r="BJ28">
        <f t="shared" si="24"/>
        <v>0</v>
      </c>
    </row>
    <row r="29" spans="2:62" ht="15.75" thickBot="1">
      <c r="B29">
        <f t="shared" si="25"/>
        <v>0</v>
      </c>
      <c r="C29" s="5">
        <v>21</v>
      </c>
      <c r="D29" s="51" t="str">
        <f>IF('Front sheet'!$C29="","",'Front sheet'!$C29)</f>
        <v/>
      </c>
      <c r="E29" s="29" t="e">
        <f>IF('Front sheet'!D29="",#N/A,'Front sheet'!D29)</f>
        <v>#N/A</v>
      </c>
      <c r="F29" s="1" t="e">
        <f t="shared" si="38"/>
        <v>#VALUE!</v>
      </c>
      <c r="G29" s="49">
        <f t="shared" ca="1" si="0"/>
        <v>0</v>
      </c>
      <c r="H29" s="49" t="e">
        <f t="shared" si="26"/>
        <v>#N/A</v>
      </c>
      <c r="I29" s="132" t="e">
        <f t="shared" si="27"/>
        <v>#N/A</v>
      </c>
      <c r="J29" s="1" t="str">
        <f t="shared" si="28"/>
        <v/>
      </c>
      <c r="K29" s="134" t="str">
        <f t="shared" si="1"/>
        <v/>
      </c>
      <c r="L29" s="27" t="e">
        <f t="shared" si="29"/>
        <v>#N/A</v>
      </c>
      <c r="M29" s="28">
        <f t="shared" ca="1" si="30"/>
        <v>0</v>
      </c>
      <c r="N29" s="28">
        <f t="shared" ca="1" si="39"/>
        <v>0</v>
      </c>
      <c r="O29" s="28">
        <f t="shared" ca="1" si="40"/>
        <v>0</v>
      </c>
      <c r="Q29" s="28">
        <f>IF(ISERROR($E29),0,IF($E29&gt;$H29,MAX($Q$8:Q28)+1,0))</f>
        <v>0</v>
      </c>
      <c r="R29" s="28">
        <f>IF(ISERROR($E29),0,IF($E29&lt;$I29,MAX($R$8:R28)+1,0))</f>
        <v>0</v>
      </c>
      <c r="S29" s="28" t="e">
        <f t="shared" si="2"/>
        <v>#N/A</v>
      </c>
      <c r="U29" s="28">
        <f t="shared" si="3"/>
        <v>0</v>
      </c>
      <c r="V29" s="28">
        <f t="shared" ca="1" si="31"/>
        <v>0</v>
      </c>
      <c r="W29" s="28" t="e">
        <f t="shared" ca="1" si="4"/>
        <v>#N/A</v>
      </c>
      <c r="Y29" s="28">
        <f t="shared" si="5"/>
        <v>0</v>
      </c>
      <c r="Z29" s="28">
        <f t="shared" ca="1" si="32"/>
        <v>0</v>
      </c>
      <c r="AA29" s="28" t="e">
        <f t="shared" ca="1" si="6"/>
        <v>#N/A</v>
      </c>
      <c r="AC29" s="28">
        <f t="shared" si="7"/>
        <v>0</v>
      </c>
      <c r="AD29" s="28">
        <f t="shared" si="8"/>
        <v>0</v>
      </c>
      <c r="AE29" s="28" t="e">
        <f t="shared" si="9"/>
        <v>#N/A</v>
      </c>
      <c r="AG29" s="28">
        <f t="shared" si="33"/>
        <v>0</v>
      </c>
      <c r="AH29" s="28">
        <f t="shared" si="10"/>
        <v>0</v>
      </c>
      <c r="AI29" s="28" t="e">
        <f t="shared" si="11"/>
        <v>#N/A</v>
      </c>
      <c r="AK29" s="28">
        <f>IF(ISERROR($L29),0,IF($L29&gt;$O29,MAX($AK$8:AK28)+1,0))</f>
        <v>0</v>
      </c>
      <c r="AL29" s="28" t="e">
        <f t="shared" ca="1" si="34"/>
        <v>#N/A</v>
      </c>
      <c r="AN29" s="28">
        <f t="shared" ca="1" si="12"/>
        <v>0</v>
      </c>
      <c r="AO29" s="28">
        <f t="shared" ca="1" si="13"/>
        <v>0</v>
      </c>
      <c r="AT29" s="39" t="str">
        <f t="shared" si="35"/>
        <v/>
      </c>
      <c r="AU29" s="52" t="e">
        <f t="shared" si="36"/>
        <v>#VALUE!</v>
      </c>
      <c r="AW29" s="52">
        <v>21</v>
      </c>
      <c r="AX29" t="str">
        <f t="shared" ca="1" si="14"/>
        <v/>
      </c>
      <c r="AY29" s="67" t="str">
        <f t="shared" si="15"/>
        <v/>
      </c>
      <c r="AZ29" s="68" t="e">
        <f t="shared" si="16"/>
        <v>#N/A</v>
      </c>
      <c r="BA29" s="68" t="e">
        <f t="shared" si="17"/>
        <v>#N/A</v>
      </c>
      <c r="BB29" s="68" t="e">
        <f t="shared" si="18"/>
        <v>#N/A</v>
      </c>
      <c r="BC29" s="68" t="e">
        <f t="shared" si="19"/>
        <v>#N/A</v>
      </c>
      <c r="BD29" s="68" t="e">
        <f t="shared" si="20"/>
        <v>#N/A</v>
      </c>
      <c r="BE29">
        <f t="shared" ca="1" si="37"/>
        <v>1</v>
      </c>
      <c r="BF29" s="68" t="e">
        <f t="shared" si="21"/>
        <v>#N/A</v>
      </c>
      <c r="BG29" s="68" t="e">
        <f t="shared" si="22"/>
        <v>#N/A</v>
      </c>
      <c r="BI29">
        <f t="shared" si="23"/>
        <v>0</v>
      </c>
      <c r="BJ29">
        <f t="shared" si="24"/>
        <v>0</v>
      </c>
    </row>
    <row r="30" spans="2:62" ht="15.75" thickBot="1">
      <c r="B30">
        <f t="shared" si="25"/>
        <v>0</v>
      </c>
      <c r="C30" s="47">
        <v>22</v>
      </c>
      <c r="D30" s="48" t="str">
        <f>IF('Front sheet'!$C30="","",'Front sheet'!$C30)</f>
        <v/>
      </c>
      <c r="E30" s="49" t="e">
        <f>IF('Front sheet'!D30="",#N/A,'Front sheet'!D30)</f>
        <v>#N/A</v>
      </c>
      <c r="F30" s="1" t="e">
        <f t="shared" si="38"/>
        <v>#VALUE!</v>
      </c>
      <c r="G30" s="49">
        <f t="shared" ca="1" si="0"/>
        <v>0</v>
      </c>
      <c r="H30" s="49" t="e">
        <f t="shared" si="26"/>
        <v>#N/A</v>
      </c>
      <c r="I30" s="132" t="e">
        <f t="shared" si="27"/>
        <v>#N/A</v>
      </c>
      <c r="J30" s="1" t="str">
        <f t="shared" si="28"/>
        <v/>
      </c>
      <c r="K30" s="134" t="str">
        <f t="shared" si="1"/>
        <v/>
      </c>
      <c r="L30" s="27" t="e">
        <f t="shared" si="29"/>
        <v>#N/A</v>
      </c>
      <c r="M30" s="28">
        <f t="shared" ca="1" si="30"/>
        <v>0</v>
      </c>
      <c r="N30" s="28">
        <f t="shared" ca="1" si="39"/>
        <v>0</v>
      </c>
      <c r="O30" s="28">
        <f t="shared" ca="1" si="40"/>
        <v>0</v>
      </c>
      <c r="Q30" s="28">
        <f>IF(ISERROR($E30),0,IF($E30&gt;$H30,MAX($Q$8:Q29)+1,0))</f>
        <v>0</v>
      </c>
      <c r="R30" s="28">
        <f>IF(ISERROR($E30),0,IF($E30&lt;$I30,MAX($R$8:R29)+1,0))</f>
        <v>0</v>
      </c>
      <c r="S30" s="28" t="e">
        <f t="shared" si="2"/>
        <v>#N/A</v>
      </c>
      <c r="U30" s="28">
        <f t="shared" si="3"/>
        <v>0</v>
      </c>
      <c r="V30" s="28">
        <f t="shared" ca="1" si="31"/>
        <v>0</v>
      </c>
      <c r="W30" s="28" t="e">
        <f t="shared" ca="1" si="4"/>
        <v>#N/A</v>
      </c>
      <c r="Y30" s="28">
        <f t="shared" si="5"/>
        <v>0</v>
      </c>
      <c r="Z30" s="28">
        <f t="shared" ca="1" si="32"/>
        <v>0</v>
      </c>
      <c r="AA30" s="28" t="e">
        <f t="shared" ca="1" si="6"/>
        <v>#N/A</v>
      </c>
      <c r="AC30" s="28">
        <f t="shared" si="7"/>
        <v>0</v>
      </c>
      <c r="AD30" s="28">
        <f t="shared" si="8"/>
        <v>0</v>
      </c>
      <c r="AE30" s="28" t="e">
        <f t="shared" si="9"/>
        <v>#N/A</v>
      </c>
      <c r="AG30" s="28">
        <f t="shared" si="33"/>
        <v>0</v>
      </c>
      <c r="AH30" s="28">
        <f t="shared" si="10"/>
        <v>0</v>
      </c>
      <c r="AI30" s="28" t="e">
        <f t="shared" si="11"/>
        <v>#N/A</v>
      </c>
      <c r="AK30" s="28">
        <f>IF(ISERROR($L30),0,IF($L30&gt;$O30,MAX($AK$8:AK29)+1,0))</f>
        <v>0</v>
      </c>
      <c r="AL30" s="28" t="e">
        <f t="shared" ca="1" si="34"/>
        <v>#N/A</v>
      </c>
      <c r="AN30" s="28">
        <f t="shared" ca="1" si="12"/>
        <v>0</v>
      </c>
      <c r="AO30" s="28">
        <f t="shared" ca="1" si="13"/>
        <v>0</v>
      </c>
      <c r="AT30" s="39" t="str">
        <f t="shared" si="35"/>
        <v/>
      </c>
      <c r="AU30" s="52" t="e">
        <f t="shared" si="36"/>
        <v>#VALUE!</v>
      </c>
      <c r="AW30" s="52">
        <v>22</v>
      </c>
      <c r="AX30" t="str">
        <f t="shared" ca="1" si="14"/>
        <v/>
      </c>
      <c r="AY30" s="67" t="str">
        <f t="shared" si="15"/>
        <v/>
      </c>
      <c r="AZ30" s="68" t="e">
        <f t="shared" si="16"/>
        <v>#N/A</v>
      </c>
      <c r="BA30" s="68" t="e">
        <f t="shared" si="17"/>
        <v>#N/A</v>
      </c>
      <c r="BB30" s="68" t="e">
        <f t="shared" si="18"/>
        <v>#N/A</v>
      </c>
      <c r="BC30" s="68" t="e">
        <f t="shared" si="19"/>
        <v>#N/A</v>
      </c>
      <c r="BD30" s="68" t="e">
        <f t="shared" si="20"/>
        <v>#N/A</v>
      </c>
      <c r="BE30">
        <f t="shared" ca="1" si="37"/>
        <v>1</v>
      </c>
      <c r="BF30" s="68" t="e">
        <f t="shared" si="21"/>
        <v>#N/A</v>
      </c>
      <c r="BG30" s="68" t="e">
        <f t="shared" si="22"/>
        <v>#N/A</v>
      </c>
      <c r="BI30">
        <f t="shared" si="23"/>
        <v>0</v>
      </c>
      <c r="BJ30">
        <f t="shared" si="24"/>
        <v>0</v>
      </c>
    </row>
    <row r="31" spans="2:62" ht="15.75" thickBot="1">
      <c r="B31">
        <f t="shared" si="25"/>
        <v>0</v>
      </c>
      <c r="C31" s="3">
        <v>23</v>
      </c>
      <c r="D31" s="2" t="str">
        <f>IF('Front sheet'!$C31="","",'Front sheet'!$C31)</f>
        <v/>
      </c>
      <c r="E31" s="1" t="e">
        <f>IF('Front sheet'!D31="",#N/A,'Front sheet'!D31)</f>
        <v>#N/A</v>
      </c>
      <c r="F31" s="1" t="e">
        <f t="shared" si="38"/>
        <v>#VALUE!</v>
      </c>
      <c r="G31" s="49">
        <f t="shared" ca="1" si="0"/>
        <v>0</v>
      </c>
      <c r="H31" s="49" t="e">
        <f t="shared" si="26"/>
        <v>#N/A</v>
      </c>
      <c r="I31" s="132" t="e">
        <f t="shared" si="27"/>
        <v>#N/A</v>
      </c>
      <c r="J31" s="1" t="str">
        <f t="shared" si="28"/>
        <v/>
      </c>
      <c r="K31" s="134" t="str">
        <f t="shared" si="1"/>
        <v/>
      </c>
      <c r="L31" s="27" t="e">
        <f t="shared" si="29"/>
        <v>#N/A</v>
      </c>
      <c r="M31" s="28">
        <f t="shared" ca="1" si="30"/>
        <v>0</v>
      </c>
      <c r="N31" s="28">
        <f t="shared" ca="1" si="39"/>
        <v>0</v>
      </c>
      <c r="O31" s="28">
        <f t="shared" ca="1" si="40"/>
        <v>0</v>
      </c>
      <c r="Q31" s="28">
        <f>IF(ISERROR($E31),0,IF($E31&gt;$H31,MAX($Q$8:Q30)+1,0))</f>
        <v>0</v>
      </c>
      <c r="R31" s="28">
        <f>IF(ISERROR($E31),0,IF($E31&lt;$I31,MAX($R$8:R30)+1,0))</f>
        <v>0</v>
      </c>
      <c r="S31" s="28" t="e">
        <f t="shared" si="2"/>
        <v>#N/A</v>
      </c>
      <c r="U31" s="28">
        <f t="shared" si="3"/>
        <v>0</v>
      </c>
      <c r="V31" s="28">
        <f t="shared" ca="1" si="31"/>
        <v>0</v>
      </c>
      <c r="W31" s="28" t="e">
        <f t="shared" ca="1" si="4"/>
        <v>#N/A</v>
      </c>
      <c r="Y31" s="28">
        <f t="shared" si="5"/>
        <v>0</v>
      </c>
      <c r="Z31" s="28">
        <f t="shared" ca="1" si="32"/>
        <v>0</v>
      </c>
      <c r="AA31" s="28" t="e">
        <f t="shared" ca="1" si="6"/>
        <v>#N/A</v>
      </c>
      <c r="AC31" s="28">
        <f t="shared" si="7"/>
        <v>0</v>
      </c>
      <c r="AD31" s="28">
        <f t="shared" si="8"/>
        <v>0</v>
      </c>
      <c r="AE31" s="28" t="e">
        <f t="shared" si="9"/>
        <v>#N/A</v>
      </c>
      <c r="AG31" s="28">
        <f t="shared" si="33"/>
        <v>0</v>
      </c>
      <c r="AH31" s="28">
        <f t="shared" si="10"/>
        <v>0</v>
      </c>
      <c r="AI31" s="28" t="e">
        <f t="shared" si="11"/>
        <v>#N/A</v>
      </c>
      <c r="AK31" s="28">
        <f>IF(ISERROR($L31),0,IF($L31&gt;$O31,MAX($AK$8:AK30)+1,0))</f>
        <v>0</v>
      </c>
      <c r="AL31" s="28" t="e">
        <f t="shared" ca="1" si="34"/>
        <v>#N/A</v>
      </c>
      <c r="AN31" s="28">
        <f t="shared" ca="1" si="12"/>
        <v>0</v>
      </c>
      <c r="AO31" s="28">
        <f t="shared" ca="1" si="13"/>
        <v>0</v>
      </c>
      <c r="AT31" s="39" t="str">
        <f t="shared" si="35"/>
        <v/>
      </c>
      <c r="AU31" s="52" t="e">
        <f t="shared" si="36"/>
        <v>#VALUE!</v>
      </c>
      <c r="AW31" s="52">
        <v>23</v>
      </c>
      <c r="AX31" t="str">
        <f t="shared" ca="1" si="14"/>
        <v/>
      </c>
      <c r="AY31" s="67" t="str">
        <f t="shared" si="15"/>
        <v/>
      </c>
      <c r="AZ31" s="68" t="e">
        <f t="shared" si="16"/>
        <v>#N/A</v>
      </c>
      <c r="BA31" s="68" t="e">
        <f t="shared" si="17"/>
        <v>#N/A</v>
      </c>
      <c r="BB31" s="68" t="e">
        <f t="shared" si="18"/>
        <v>#N/A</v>
      </c>
      <c r="BC31" s="68" t="e">
        <f t="shared" si="19"/>
        <v>#N/A</v>
      </c>
      <c r="BD31" s="68" t="e">
        <f t="shared" si="20"/>
        <v>#N/A</v>
      </c>
      <c r="BE31">
        <f t="shared" ca="1" si="37"/>
        <v>1</v>
      </c>
      <c r="BF31" s="68" t="e">
        <f t="shared" si="21"/>
        <v>#N/A</v>
      </c>
      <c r="BG31" s="68" t="e">
        <f t="shared" si="22"/>
        <v>#N/A</v>
      </c>
      <c r="BI31">
        <f t="shared" si="23"/>
        <v>0</v>
      </c>
      <c r="BJ31">
        <f t="shared" si="24"/>
        <v>0</v>
      </c>
    </row>
    <row r="32" spans="2:62" ht="15.75" thickBot="1">
      <c r="B32">
        <f t="shared" si="25"/>
        <v>0</v>
      </c>
      <c r="C32" s="3">
        <v>24</v>
      </c>
      <c r="D32" s="2" t="str">
        <f>IF('Front sheet'!$C32="","",'Front sheet'!$C32)</f>
        <v/>
      </c>
      <c r="E32" s="1" t="e">
        <f>IF('Front sheet'!D32="",#N/A,'Front sheet'!D32)</f>
        <v>#N/A</v>
      </c>
      <c r="F32" s="1" t="e">
        <f t="shared" si="38"/>
        <v>#VALUE!</v>
      </c>
      <c r="G32" s="49">
        <f t="shared" ca="1" si="0"/>
        <v>0</v>
      </c>
      <c r="H32" s="49" t="e">
        <f t="shared" si="26"/>
        <v>#N/A</v>
      </c>
      <c r="I32" s="132" t="e">
        <f t="shared" si="27"/>
        <v>#N/A</v>
      </c>
      <c r="J32" s="1" t="str">
        <f t="shared" si="28"/>
        <v/>
      </c>
      <c r="K32" s="134" t="str">
        <f t="shared" si="1"/>
        <v/>
      </c>
      <c r="L32" s="27" t="e">
        <f t="shared" si="29"/>
        <v>#N/A</v>
      </c>
      <c r="M32" s="28">
        <f t="shared" ca="1" si="30"/>
        <v>0</v>
      </c>
      <c r="N32" s="28">
        <f t="shared" ca="1" si="39"/>
        <v>0</v>
      </c>
      <c r="O32" s="28">
        <f t="shared" ca="1" si="40"/>
        <v>0</v>
      </c>
      <c r="Q32" s="28">
        <f>IF(ISERROR($E32),0,IF($E32&gt;$H32,MAX($Q$8:Q31)+1,0))</f>
        <v>0</v>
      </c>
      <c r="R32" s="28">
        <f>IF(ISERROR($E32),0,IF($E32&lt;$I32,MAX($R$8:R31)+1,0))</f>
        <v>0</v>
      </c>
      <c r="S32" s="28" t="e">
        <f t="shared" si="2"/>
        <v>#N/A</v>
      </c>
      <c r="U32" s="28">
        <f t="shared" si="3"/>
        <v>0</v>
      </c>
      <c r="V32" s="28">
        <f t="shared" ca="1" si="31"/>
        <v>0</v>
      </c>
      <c r="W32" s="28" t="e">
        <f t="shared" ca="1" si="4"/>
        <v>#N/A</v>
      </c>
      <c r="Y32" s="28">
        <f t="shared" si="5"/>
        <v>0</v>
      </c>
      <c r="Z32" s="28">
        <f t="shared" ca="1" si="32"/>
        <v>0</v>
      </c>
      <c r="AA32" s="28" t="e">
        <f t="shared" ca="1" si="6"/>
        <v>#N/A</v>
      </c>
      <c r="AC32" s="28">
        <f t="shared" si="7"/>
        <v>0</v>
      </c>
      <c r="AD32" s="28">
        <f t="shared" si="8"/>
        <v>0</v>
      </c>
      <c r="AE32" s="28" t="e">
        <f t="shared" si="9"/>
        <v>#N/A</v>
      </c>
      <c r="AG32" s="28">
        <f t="shared" si="33"/>
        <v>0</v>
      </c>
      <c r="AH32" s="28">
        <f t="shared" si="10"/>
        <v>0</v>
      </c>
      <c r="AI32" s="28" t="e">
        <f t="shared" si="11"/>
        <v>#N/A</v>
      </c>
      <c r="AK32" s="28">
        <f>IF(ISERROR($L32),0,IF($L32&gt;$O32,MAX($AK$8:AK31)+1,0))</f>
        <v>0</v>
      </c>
      <c r="AL32" s="28" t="e">
        <f t="shared" ca="1" si="34"/>
        <v>#N/A</v>
      </c>
      <c r="AN32" s="28">
        <f t="shared" ca="1" si="12"/>
        <v>0</v>
      </c>
      <c r="AO32" s="28">
        <f t="shared" ca="1" si="13"/>
        <v>0</v>
      </c>
      <c r="AT32" s="39" t="str">
        <f t="shared" si="35"/>
        <v/>
      </c>
      <c r="AU32" s="52" t="e">
        <f t="shared" si="36"/>
        <v>#VALUE!</v>
      </c>
      <c r="AW32" s="52">
        <v>24</v>
      </c>
      <c r="AX32" t="str">
        <f t="shared" ca="1" si="14"/>
        <v/>
      </c>
      <c r="AY32" s="67" t="str">
        <f t="shared" si="15"/>
        <v/>
      </c>
      <c r="AZ32" s="68" t="e">
        <f t="shared" si="16"/>
        <v>#N/A</v>
      </c>
      <c r="BA32" s="68" t="e">
        <f t="shared" si="17"/>
        <v>#N/A</v>
      </c>
      <c r="BB32" s="68" t="e">
        <f t="shared" si="18"/>
        <v>#N/A</v>
      </c>
      <c r="BC32" s="68" t="e">
        <f t="shared" si="19"/>
        <v>#N/A</v>
      </c>
      <c r="BD32" s="68" t="e">
        <f t="shared" si="20"/>
        <v>#N/A</v>
      </c>
      <c r="BE32">
        <f t="shared" ca="1" si="37"/>
        <v>1</v>
      </c>
      <c r="BF32" s="68" t="e">
        <f t="shared" si="21"/>
        <v>#N/A</v>
      </c>
      <c r="BG32" s="68" t="e">
        <f t="shared" si="22"/>
        <v>#N/A</v>
      </c>
      <c r="BI32">
        <f t="shared" si="23"/>
        <v>0</v>
      </c>
      <c r="BJ32">
        <f t="shared" si="24"/>
        <v>0</v>
      </c>
    </row>
    <row r="33" spans="2:62" ht="15.75" thickBot="1">
      <c r="B33">
        <f t="shared" si="25"/>
        <v>0</v>
      </c>
      <c r="C33" s="3">
        <v>25</v>
      </c>
      <c r="D33" s="2" t="str">
        <f>IF('Front sheet'!$C33="","",'Front sheet'!$C33)</f>
        <v/>
      </c>
      <c r="E33" s="1" t="e">
        <f>IF('Front sheet'!D33="",#N/A,'Front sheet'!D33)</f>
        <v>#N/A</v>
      </c>
      <c r="F33" s="1" t="e">
        <f t="shared" si="38"/>
        <v>#VALUE!</v>
      </c>
      <c r="G33" s="49">
        <f t="shared" ca="1" si="0"/>
        <v>0</v>
      </c>
      <c r="H33" s="49" t="e">
        <f t="shared" si="26"/>
        <v>#N/A</v>
      </c>
      <c r="I33" s="132" t="e">
        <f t="shared" si="27"/>
        <v>#N/A</v>
      </c>
      <c r="J33" s="1" t="str">
        <f t="shared" si="28"/>
        <v/>
      </c>
      <c r="K33" s="134" t="str">
        <f t="shared" si="1"/>
        <v/>
      </c>
      <c r="L33" s="27" t="e">
        <f t="shared" si="29"/>
        <v>#N/A</v>
      </c>
      <c r="M33" s="28">
        <f t="shared" ca="1" si="30"/>
        <v>0</v>
      </c>
      <c r="N33" s="28">
        <f t="shared" ca="1" si="39"/>
        <v>0</v>
      </c>
      <c r="O33" s="28">
        <f t="shared" ca="1" si="40"/>
        <v>0</v>
      </c>
      <c r="Q33" s="28">
        <f>IF(ISERROR($E33),0,IF($E33&gt;$H33,MAX($Q$8:Q32)+1,0))</f>
        <v>0</v>
      </c>
      <c r="R33" s="28">
        <f>IF(ISERROR($E33),0,IF($E33&lt;$I33,MAX($R$8:R32)+1,0))</f>
        <v>0</v>
      </c>
      <c r="S33" s="28" t="e">
        <f t="shared" si="2"/>
        <v>#N/A</v>
      </c>
      <c r="U33" s="28">
        <f t="shared" si="3"/>
        <v>0</v>
      </c>
      <c r="V33" s="28">
        <f t="shared" ca="1" si="31"/>
        <v>0</v>
      </c>
      <c r="W33" s="28" t="e">
        <f t="shared" ca="1" si="4"/>
        <v>#N/A</v>
      </c>
      <c r="Y33" s="28">
        <f t="shared" si="5"/>
        <v>0</v>
      </c>
      <c r="Z33" s="28">
        <f t="shared" ca="1" si="32"/>
        <v>0</v>
      </c>
      <c r="AA33" s="28" t="e">
        <f t="shared" ca="1" si="6"/>
        <v>#N/A</v>
      </c>
      <c r="AC33" s="28">
        <f t="shared" si="7"/>
        <v>0</v>
      </c>
      <c r="AD33" s="28">
        <f t="shared" si="8"/>
        <v>0</v>
      </c>
      <c r="AE33" s="28" t="e">
        <f t="shared" si="9"/>
        <v>#N/A</v>
      </c>
      <c r="AG33" s="28">
        <f t="shared" si="33"/>
        <v>0</v>
      </c>
      <c r="AH33" s="28">
        <f t="shared" si="10"/>
        <v>0</v>
      </c>
      <c r="AI33" s="28" t="e">
        <f t="shared" si="11"/>
        <v>#N/A</v>
      </c>
      <c r="AK33" s="28">
        <f>IF(ISERROR($L33),0,IF($L33&gt;$O33,MAX($AK$8:AK32)+1,0))</f>
        <v>0</v>
      </c>
      <c r="AL33" s="28" t="e">
        <f t="shared" ca="1" si="34"/>
        <v>#N/A</v>
      </c>
      <c r="AN33" s="28">
        <f t="shared" ca="1" si="12"/>
        <v>0</v>
      </c>
      <c r="AO33" s="28">
        <f t="shared" ca="1" si="13"/>
        <v>0</v>
      </c>
      <c r="AT33" s="39" t="str">
        <f t="shared" si="35"/>
        <v/>
      </c>
      <c r="AU33" s="52" t="e">
        <f t="shared" si="36"/>
        <v>#VALUE!</v>
      </c>
      <c r="AW33" s="52">
        <v>25</v>
      </c>
      <c r="AX33" t="str">
        <f t="shared" ca="1" si="14"/>
        <v/>
      </c>
      <c r="AY33" s="67" t="str">
        <f t="shared" si="15"/>
        <v/>
      </c>
      <c r="AZ33" s="68" t="e">
        <f t="shared" si="16"/>
        <v>#N/A</v>
      </c>
      <c r="BA33" s="68" t="e">
        <f t="shared" si="17"/>
        <v>#N/A</v>
      </c>
      <c r="BB33" s="68" t="e">
        <f t="shared" si="18"/>
        <v>#N/A</v>
      </c>
      <c r="BC33" s="68" t="e">
        <f t="shared" si="19"/>
        <v>#N/A</v>
      </c>
      <c r="BD33" s="68" t="e">
        <f t="shared" si="20"/>
        <v>#N/A</v>
      </c>
      <c r="BE33">
        <f t="shared" ca="1" si="37"/>
        <v>1</v>
      </c>
      <c r="BF33" s="68" t="e">
        <f t="shared" si="21"/>
        <v>#N/A</v>
      </c>
      <c r="BG33" s="68" t="e">
        <f t="shared" si="22"/>
        <v>#N/A</v>
      </c>
      <c r="BI33">
        <f t="shared" si="23"/>
        <v>0</v>
      </c>
      <c r="BJ33">
        <f t="shared" si="24"/>
        <v>0</v>
      </c>
    </row>
    <row r="34" spans="2:62" ht="15.75" thickBot="1">
      <c r="B34">
        <f t="shared" si="25"/>
        <v>0</v>
      </c>
      <c r="C34" s="3">
        <v>26</v>
      </c>
      <c r="D34" s="2" t="str">
        <f>IF('Front sheet'!$C34="","",'Front sheet'!$C34)</f>
        <v/>
      </c>
      <c r="E34" s="1" t="e">
        <f>IF('Front sheet'!D34="",#N/A,'Front sheet'!D34)</f>
        <v>#N/A</v>
      </c>
      <c r="F34" s="1" t="e">
        <f t="shared" si="38"/>
        <v>#VALUE!</v>
      </c>
      <c r="G34" s="49">
        <f t="shared" ca="1" si="0"/>
        <v>0</v>
      </c>
      <c r="H34" s="49" t="e">
        <f t="shared" si="26"/>
        <v>#N/A</v>
      </c>
      <c r="I34" s="132" t="e">
        <f t="shared" si="27"/>
        <v>#N/A</v>
      </c>
      <c r="J34" s="1" t="str">
        <f t="shared" si="28"/>
        <v/>
      </c>
      <c r="K34" s="134" t="str">
        <f t="shared" si="1"/>
        <v/>
      </c>
      <c r="L34" s="27" t="e">
        <f t="shared" si="29"/>
        <v>#N/A</v>
      </c>
      <c r="M34" s="28">
        <f t="shared" ca="1" si="30"/>
        <v>0</v>
      </c>
      <c r="N34" s="28">
        <f t="shared" ca="1" si="39"/>
        <v>0</v>
      </c>
      <c r="O34" s="28">
        <f t="shared" ca="1" si="40"/>
        <v>0</v>
      </c>
      <c r="Q34" s="28">
        <f>IF(ISERROR($E34),0,IF($E34&gt;$H34,MAX($Q$8:Q33)+1,0))</f>
        <v>0</v>
      </c>
      <c r="R34" s="28">
        <f>IF(ISERROR($E34),0,IF($E34&lt;$I34,MAX($R$8:R33)+1,0))</f>
        <v>0</v>
      </c>
      <c r="S34" s="28" t="e">
        <f t="shared" si="2"/>
        <v>#N/A</v>
      </c>
      <c r="U34" s="28">
        <f t="shared" si="3"/>
        <v>0</v>
      </c>
      <c r="V34" s="28">
        <f t="shared" ca="1" si="31"/>
        <v>0</v>
      </c>
      <c r="W34" s="28" t="e">
        <f t="shared" ca="1" si="4"/>
        <v>#N/A</v>
      </c>
      <c r="Y34" s="28">
        <f t="shared" si="5"/>
        <v>0</v>
      </c>
      <c r="Z34" s="28">
        <f t="shared" ca="1" si="32"/>
        <v>0</v>
      </c>
      <c r="AA34" s="28" t="e">
        <f t="shared" ca="1" si="6"/>
        <v>#N/A</v>
      </c>
      <c r="AC34" s="28">
        <f t="shared" si="7"/>
        <v>0</v>
      </c>
      <c r="AD34" s="28">
        <f t="shared" si="8"/>
        <v>0</v>
      </c>
      <c r="AE34" s="28" t="e">
        <f t="shared" si="9"/>
        <v>#N/A</v>
      </c>
      <c r="AG34" s="28">
        <f t="shared" si="33"/>
        <v>0</v>
      </c>
      <c r="AH34" s="28">
        <f t="shared" si="10"/>
        <v>0</v>
      </c>
      <c r="AI34" s="28" t="e">
        <f t="shared" si="11"/>
        <v>#N/A</v>
      </c>
      <c r="AK34" s="28">
        <f>IF(ISERROR($L34),0,IF($L34&gt;$O34,MAX($AK$8:AK33)+1,0))</f>
        <v>0</v>
      </c>
      <c r="AL34" s="28" t="e">
        <f t="shared" ca="1" si="34"/>
        <v>#N/A</v>
      </c>
      <c r="AN34" s="28">
        <f t="shared" ca="1" si="12"/>
        <v>0</v>
      </c>
      <c r="AO34" s="28">
        <f t="shared" ca="1" si="13"/>
        <v>0</v>
      </c>
      <c r="AT34" s="39" t="str">
        <f t="shared" si="35"/>
        <v/>
      </c>
      <c r="AU34" s="52" t="e">
        <f t="shared" si="36"/>
        <v>#VALUE!</v>
      </c>
      <c r="AW34" s="52">
        <v>26</v>
      </c>
      <c r="AX34" t="str">
        <f t="shared" ca="1" si="14"/>
        <v/>
      </c>
      <c r="AY34" s="67" t="str">
        <f t="shared" si="15"/>
        <v/>
      </c>
      <c r="AZ34" s="68" t="e">
        <f t="shared" si="16"/>
        <v>#N/A</v>
      </c>
      <c r="BA34" s="68" t="e">
        <f t="shared" si="17"/>
        <v>#N/A</v>
      </c>
      <c r="BB34" s="68" t="e">
        <f t="shared" si="18"/>
        <v>#N/A</v>
      </c>
      <c r="BC34" s="68" t="e">
        <f t="shared" si="19"/>
        <v>#N/A</v>
      </c>
      <c r="BD34" s="68" t="e">
        <f t="shared" si="20"/>
        <v>#N/A</v>
      </c>
      <c r="BE34">
        <f t="shared" ca="1" si="37"/>
        <v>1</v>
      </c>
      <c r="BF34" s="68" t="e">
        <f t="shared" si="21"/>
        <v>#N/A</v>
      </c>
      <c r="BG34" s="68" t="e">
        <f t="shared" si="22"/>
        <v>#N/A</v>
      </c>
      <c r="BI34">
        <f t="shared" si="23"/>
        <v>0</v>
      </c>
      <c r="BJ34">
        <f t="shared" si="24"/>
        <v>0</v>
      </c>
    </row>
    <row r="35" spans="2:62" ht="15.75" thickBot="1">
      <c r="B35">
        <f t="shared" si="25"/>
        <v>0</v>
      </c>
      <c r="C35" s="3">
        <v>27</v>
      </c>
      <c r="D35" s="2" t="str">
        <f>IF('Front sheet'!$C35="","",'Front sheet'!$C35)</f>
        <v/>
      </c>
      <c r="E35" s="1" t="e">
        <f>IF('Front sheet'!D35="",#N/A,'Front sheet'!D35)</f>
        <v>#N/A</v>
      </c>
      <c r="F35" s="1" t="e">
        <f t="shared" si="38"/>
        <v>#VALUE!</v>
      </c>
      <c r="G35" s="49">
        <f t="shared" ca="1" si="0"/>
        <v>0</v>
      </c>
      <c r="H35" s="49" t="e">
        <f t="shared" si="26"/>
        <v>#N/A</v>
      </c>
      <c r="I35" s="132" t="e">
        <f t="shared" si="27"/>
        <v>#N/A</v>
      </c>
      <c r="J35" s="1" t="str">
        <f t="shared" si="28"/>
        <v/>
      </c>
      <c r="K35" s="134" t="str">
        <f t="shared" si="1"/>
        <v/>
      </c>
      <c r="L35" s="27" t="e">
        <f t="shared" si="29"/>
        <v>#N/A</v>
      </c>
      <c r="M35" s="28">
        <f t="shared" ca="1" si="30"/>
        <v>0</v>
      </c>
      <c r="N35" s="28">
        <f t="shared" ca="1" si="39"/>
        <v>0</v>
      </c>
      <c r="O35" s="28">
        <f t="shared" ca="1" si="40"/>
        <v>0</v>
      </c>
      <c r="Q35" s="28">
        <f>IF(ISERROR($E35),0,IF($E35&gt;$H35,MAX($Q$8:Q34)+1,0))</f>
        <v>0</v>
      </c>
      <c r="R35" s="28">
        <f>IF(ISERROR($E35),0,IF($E35&lt;$I35,MAX($R$8:R34)+1,0))</f>
        <v>0</v>
      </c>
      <c r="S35" s="28" t="e">
        <f t="shared" si="2"/>
        <v>#N/A</v>
      </c>
      <c r="U35" s="28">
        <f t="shared" si="3"/>
        <v>0</v>
      </c>
      <c r="V35" s="28">
        <f t="shared" ca="1" si="31"/>
        <v>0</v>
      </c>
      <c r="W35" s="28" t="e">
        <f t="shared" ca="1" si="4"/>
        <v>#N/A</v>
      </c>
      <c r="Y35" s="28">
        <f t="shared" si="5"/>
        <v>0</v>
      </c>
      <c r="Z35" s="28">
        <f t="shared" ca="1" si="32"/>
        <v>0</v>
      </c>
      <c r="AA35" s="28" t="e">
        <f t="shared" ca="1" si="6"/>
        <v>#N/A</v>
      </c>
      <c r="AC35" s="28">
        <f t="shared" si="7"/>
        <v>0</v>
      </c>
      <c r="AD35" s="28">
        <f t="shared" si="8"/>
        <v>0</v>
      </c>
      <c r="AE35" s="28" t="e">
        <f t="shared" si="9"/>
        <v>#N/A</v>
      </c>
      <c r="AG35" s="28">
        <f t="shared" si="33"/>
        <v>0</v>
      </c>
      <c r="AH35" s="28">
        <f t="shared" si="10"/>
        <v>0</v>
      </c>
      <c r="AI35" s="28" t="e">
        <f t="shared" si="11"/>
        <v>#N/A</v>
      </c>
      <c r="AK35" s="28">
        <f>IF(ISERROR($L35),0,IF($L35&gt;$O35,MAX($AK$8:AK34)+1,0))</f>
        <v>0</v>
      </c>
      <c r="AL35" s="28" t="e">
        <f t="shared" ca="1" si="34"/>
        <v>#N/A</v>
      </c>
      <c r="AN35" s="28">
        <f t="shared" ca="1" si="12"/>
        <v>0</v>
      </c>
      <c r="AO35" s="28">
        <f t="shared" ca="1" si="13"/>
        <v>0</v>
      </c>
      <c r="AT35" s="39" t="str">
        <f t="shared" si="35"/>
        <v/>
      </c>
      <c r="AU35" s="52" t="e">
        <f t="shared" si="36"/>
        <v>#VALUE!</v>
      </c>
      <c r="AW35" s="52">
        <v>27</v>
      </c>
      <c r="AX35" t="str">
        <f t="shared" ca="1" si="14"/>
        <v/>
      </c>
      <c r="AY35" s="67" t="str">
        <f t="shared" si="15"/>
        <v/>
      </c>
      <c r="AZ35" s="68" t="e">
        <f t="shared" si="16"/>
        <v>#N/A</v>
      </c>
      <c r="BA35" s="68" t="e">
        <f t="shared" si="17"/>
        <v>#N/A</v>
      </c>
      <c r="BB35" s="68" t="e">
        <f t="shared" si="18"/>
        <v>#N/A</v>
      </c>
      <c r="BC35" s="68" t="e">
        <f t="shared" si="19"/>
        <v>#N/A</v>
      </c>
      <c r="BD35" s="68" t="e">
        <f t="shared" si="20"/>
        <v>#N/A</v>
      </c>
      <c r="BE35">
        <f t="shared" ca="1" si="37"/>
        <v>1</v>
      </c>
      <c r="BF35" s="68" t="e">
        <f t="shared" si="21"/>
        <v>#N/A</v>
      </c>
      <c r="BG35" s="68" t="e">
        <f t="shared" si="22"/>
        <v>#N/A</v>
      </c>
      <c r="BI35">
        <f t="shared" si="23"/>
        <v>0</v>
      </c>
      <c r="BJ35">
        <f t="shared" si="24"/>
        <v>0</v>
      </c>
    </row>
    <row r="36" spans="2:62" ht="15.75" thickBot="1">
      <c r="B36">
        <f t="shared" si="25"/>
        <v>0</v>
      </c>
      <c r="C36" s="5">
        <v>28</v>
      </c>
      <c r="D36" s="51" t="str">
        <f>IF('Front sheet'!$C36="","",'Front sheet'!$C36)</f>
        <v/>
      </c>
      <c r="E36" s="29" t="e">
        <f>IF('Front sheet'!D36="",#N/A,'Front sheet'!D36)</f>
        <v>#N/A</v>
      </c>
      <c r="F36" s="1" t="e">
        <f t="shared" si="38"/>
        <v>#VALUE!</v>
      </c>
      <c r="G36" s="49">
        <f t="shared" ca="1" si="0"/>
        <v>0</v>
      </c>
      <c r="H36" s="49" t="e">
        <f t="shared" si="26"/>
        <v>#N/A</v>
      </c>
      <c r="I36" s="132" t="e">
        <f t="shared" si="27"/>
        <v>#N/A</v>
      </c>
      <c r="J36" s="1" t="str">
        <f t="shared" si="28"/>
        <v/>
      </c>
      <c r="K36" s="134" t="str">
        <f t="shared" si="1"/>
        <v/>
      </c>
      <c r="L36" s="27" t="e">
        <f t="shared" si="29"/>
        <v>#N/A</v>
      </c>
      <c r="M36" s="28">
        <f t="shared" ca="1" si="30"/>
        <v>0</v>
      </c>
      <c r="N36" s="28">
        <f t="shared" ca="1" si="39"/>
        <v>0</v>
      </c>
      <c r="O36" s="28">
        <f t="shared" ca="1" si="40"/>
        <v>0</v>
      </c>
      <c r="Q36" s="28">
        <f>IF(ISERROR($E36),0,IF($E36&gt;$H36,MAX($Q$8:Q35)+1,0))</f>
        <v>0</v>
      </c>
      <c r="R36" s="28">
        <f>IF(ISERROR($E36),0,IF($E36&lt;$I36,MAX($R$8:R35)+1,0))</f>
        <v>0</v>
      </c>
      <c r="S36" s="28" t="e">
        <f t="shared" si="2"/>
        <v>#N/A</v>
      </c>
      <c r="U36" s="28">
        <f t="shared" si="3"/>
        <v>0</v>
      </c>
      <c r="V36" s="28">
        <f t="shared" ca="1" si="31"/>
        <v>0</v>
      </c>
      <c r="W36" s="28" t="e">
        <f t="shared" ca="1" si="4"/>
        <v>#N/A</v>
      </c>
      <c r="Y36" s="28">
        <f t="shared" si="5"/>
        <v>0</v>
      </c>
      <c r="Z36" s="28">
        <f t="shared" ca="1" si="32"/>
        <v>0</v>
      </c>
      <c r="AA36" s="28" t="e">
        <f t="shared" ca="1" si="6"/>
        <v>#N/A</v>
      </c>
      <c r="AC36" s="28">
        <f t="shared" si="7"/>
        <v>0</v>
      </c>
      <c r="AD36" s="28">
        <f t="shared" si="8"/>
        <v>0</v>
      </c>
      <c r="AE36" s="28" t="e">
        <f t="shared" si="9"/>
        <v>#N/A</v>
      </c>
      <c r="AG36" s="28">
        <f t="shared" si="33"/>
        <v>0</v>
      </c>
      <c r="AH36" s="28">
        <f t="shared" si="10"/>
        <v>0</v>
      </c>
      <c r="AI36" s="28" t="e">
        <f t="shared" si="11"/>
        <v>#N/A</v>
      </c>
      <c r="AK36" s="28">
        <f>IF(ISERROR($L36),0,IF($L36&gt;$O36,MAX($AK$8:AK35)+1,0))</f>
        <v>0</v>
      </c>
      <c r="AL36" s="28" t="e">
        <f t="shared" ca="1" si="34"/>
        <v>#N/A</v>
      </c>
      <c r="AN36" s="28">
        <f t="shared" ca="1" si="12"/>
        <v>0</v>
      </c>
      <c r="AO36" s="28">
        <f t="shared" ca="1" si="13"/>
        <v>0</v>
      </c>
      <c r="AT36" s="39" t="str">
        <f t="shared" si="35"/>
        <v/>
      </c>
      <c r="AU36" s="52" t="e">
        <f t="shared" si="36"/>
        <v>#VALUE!</v>
      </c>
      <c r="AW36" s="52">
        <v>28</v>
      </c>
      <c r="AX36" t="str">
        <f t="shared" ca="1" si="14"/>
        <v/>
      </c>
      <c r="AY36" s="67" t="str">
        <f t="shared" si="15"/>
        <v/>
      </c>
      <c r="AZ36" s="68" t="e">
        <f t="shared" si="16"/>
        <v>#N/A</v>
      </c>
      <c r="BA36" s="68" t="e">
        <f t="shared" si="17"/>
        <v>#N/A</v>
      </c>
      <c r="BB36" s="68" t="e">
        <f t="shared" si="18"/>
        <v>#N/A</v>
      </c>
      <c r="BC36" s="68" t="e">
        <f t="shared" si="19"/>
        <v>#N/A</v>
      </c>
      <c r="BD36" s="68" t="e">
        <f t="shared" si="20"/>
        <v>#N/A</v>
      </c>
      <c r="BE36">
        <f t="shared" ca="1" si="37"/>
        <v>1</v>
      </c>
      <c r="BF36" s="68" t="e">
        <f t="shared" si="21"/>
        <v>#N/A</v>
      </c>
      <c r="BG36" s="68" t="e">
        <f t="shared" si="22"/>
        <v>#N/A</v>
      </c>
      <c r="BI36">
        <f t="shared" si="23"/>
        <v>0</v>
      </c>
      <c r="BJ36">
        <f t="shared" si="24"/>
        <v>0</v>
      </c>
    </row>
    <row r="37" spans="2:62" ht="15.75" thickBot="1">
      <c r="B37">
        <f t="shared" si="25"/>
        <v>0</v>
      </c>
      <c r="C37" s="47">
        <v>29</v>
      </c>
      <c r="D37" s="2" t="str">
        <f>IF('Front sheet'!$E9="","",'Front sheet'!$E9)</f>
        <v/>
      </c>
      <c r="E37" s="49" t="e">
        <f>IF('Front sheet'!F9="",#N/A,'Front sheet'!F9)</f>
        <v>#N/A</v>
      </c>
      <c r="F37" s="1" t="e">
        <f t="shared" si="38"/>
        <v>#VALUE!</v>
      </c>
      <c r="G37" s="49">
        <f t="shared" ca="1" si="0"/>
        <v>0</v>
      </c>
      <c r="H37" s="49" t="e">
        <f t="shared" si="26"/>
        <v>#N/A</v>
      </c>
      <c r="I37" s="132" t="e">
        <f t="shared" si="27"/>
        <v>#N/A</v>
      </c>
      <c r="J37" s="1" t="str">
        <f t="shared" si="28"/>
        <v/>
      </c>
      <c r="K37" s="134" t="str">
        <f t="shared" si="1"/>
        <v/>
      </c>
      <c r="L37" s="27" t="e">
        <f t="shared" si="29"/>
        <v>#N/A</v>
      </c>
      <c r="M37" s="28">
        <f t="shared" ca="1" si="30"/>
        <v>0</v>
      </c>
      <c r="N37" s="28">
        <f t="shared" ca="1" si="39"/>
        <v>0</v>
      </c>
      <c r="O37" s="28">
        <f t="shared" ca="1" si="40"/>
        <v>0</v>
      </c>
      <c r="Q37" s="28">
        <f>IF(ISERROR($E37),0,IF($E37&gt;$H37,MAX($Q$8:Q36)+1,0))</f>
        <v>0</v>
      </c>
      <c r="R37" s="28">
        <f>IF(ISERROR($E37),0,IF($E37&lt;$I37,MAX($R$8:R36)+1,0))</f>
        <v>0</v>
      </c>
      <c r="S37" s="28" t="e">
        <f t="shared" si="2"/>
        <v>#N/A</v>
      </c>
      <c r="U37" s="28">
        <f t="shared" si="3"/>
        <v>0</v>
      </c>
      <c r="V37" s="28">
        <f t="shared" ca="1" si="31"/>
        <v>0</v>
      </c>
      <c r="W37" s="28" t="e">
        <f t="shared" ca="1" si="4"/>
        <v>#N/A</v>
      </c>
      <c r="Y37" s="28">
        <f t="shared" si="5"/>
        <v>0</v>
      </c>
      <c r="Z37" s="28">
        <f t="shared" ca="1" si="32"/>
        <v>0</v>
      </c>
      <c r="AA37" s="28" t="e">
        <f t="shared" ca="1" si="6"/>
        <v>#N/A</v>
      </c>
      <c r="AC37" s="28">
        <f t="shared" si="7"/>
        <v>0</v>
      </c>
      <c r="AD37" s="28">
        <f t="shared" si="8"/>
        <v>0</v>
      </c>
      <c r="AE37" s="28" t="e">
        <f t="shared" si="9"/>
        <v>#N/A</v>
      </c>
      <c r="AG37" s="28">
        <f t="shared" si="33"/>
        <v>0</v>
      </c>
      <c r="AH37" s="28">
        <f t="shared" si="10"/>
        <v>0</v>
      </c>
      <c r="AI37" s="28" t="e">
        <f t="shared" si="11"/>
        <v>#N/A</v>
      </c>
      <c r="AK37" s="28">
        <f>IF(ISERROR($L37),0,IF($L37&gt;$O37,MAX($AK$8:AK36)+1,0))</f>
        <v>0</v>
      </c>
      <c r="AL37" s="28" t="e">
        <f t="shared" ca="1" si="34"/>
        <v>#N/A</v>
      </c>
      <c r="AN37" s="28">
        <f t="shared" ca="1" si="12"/>
        <v>0</v>
      </c>
      <c r="AO37" s="28">
        <f t="shared" ca="1" si="13"/>
        <v>0</v>
      </c>
      <c r="AT37" s="39" t="str">
        <f t="shared" si="35"/>
        <v/>
      </c>
      <c r="AU37" s="52" t="e">
        <f t="shared" si="36"/>
        <v>#VALUE!</v>
      </c>
      <c r="AW37" s="52">
        <v>29</v>
      </c>
      <c r="AX37" t="str">
        <f t="shared" ca="1" si="14"/>
        <v/>
      </c>
      <c r="AY37" s="67" t="str">
        <f t="shared" si="15"/>
        <v/>
      </c>
      <c r="AZ37" s="68" t="e">
        <f t="shared" si="16"/>
        <v>#N/A</v>
      </c>
      <c r="BA37" s="68" t="e">
        <f t="shared" si="17"/>
        <v>#N/A</v>
      </c>
      <c r="BB37" s="68" t="e">
        <f t="shared" si="18"/>
        <v>#N/A</v>
      </c>
      <c r="BC37" s="68" t="e">
        <f t="shared" si="19"/>
        <v>#N/A</v>
      </c>
      <c r="BD37" s="68" t="e">
        <f t="shared" si="20"/>
        <v>#N/A</v>
      </c>
      <c r="BE37">
        <f t="shared" ca="1" si="37"/>
        <v>1</v>
      </c>
      <c r="BF37" s="68" t="e">
        <f t="shared" si="21"/>
        <v>#N/A</v>
      </c>
      <c r="BG37" s="68" t="e">
        <f t="shared" si="22"/>
        <v>#N/A</v>
      </c>
      <c r="BI37">
        <f t="shared" si="23"/>
        <v>0</v>
      </c>
      <c r="BJ37">
        <f t="shared" si="24"/>
        <v>0</v>
      </c>
    </row>
    <row r="38" spans="2:62" ht="15.75" thickBot="1">
      <c r="B38">
        <f t="shared" si="25"/>
        <v>0</v>
      </c>
      <c r="C38" s="3">
        <v>30</v>
      </c>
      <c r="D38" s="2" t="str">
        <f>IF('Front sheet'!$E10="","",'Front sheet'!$E10)</f>
        <v/>
      </c>
      <c r="E38" s="1" t="e">
        <f>IF('Front sheet'!F10="",#N/A,'Front sheet'!F10)</f>
        <v>#N/A</v>
      </c>
      <c r="F38" s="1" t="e">
        <f t="shared" si="38"/>
        <v>#VALUE!</v>
      </c>
      <c r="G38" s="49">
        <f t="shared" ca="1" si="0"/>
        <v>0</v>
      </c>
      <c r="H38" s="49" t="e">
        <f t="shared" si="26"/>
        <v>#N/A</v>
      </c>
      <c r="I38" s="132" t="e">
        <f t="shared" si="27"/>
        <v>#N/A</v>
      </c>
      <c r="J38" s="1" t="str">
        <f t="shared" si="28"/>
        <v/>
      </c>
      <c r="K38" s="134" t="str">
        <f t="shared" si="1"/>
        <v/>
      </c>
      <c r="L38" s="27" t="e">
        <f t="shared" si="29"/>
        <v>#N/A</v>
      </c>
      <c r="M38" s="28">
        <f t="shared" ca="1" si="30"/>
        <v>0</v>
      </c>
      <c r="N38" s="28">
        <f t="shared" ca="1" si="39"/>
        <v>0</v>
      </c>
      <c r="O38" s="28">
        <f t="shared" ca="1" si="40"/>
        <v>0</v>
      </c>
      <c r="Q38" s="28">
        <f>IF(ISERROR($E38),0,IF($E38&gt;$H38,MAX($Q$8:Q37)+1,0))</f>
        <v>0</v>
      </c>
      <c r="R38" s="28">
        <f>IF(ISERROR($E38),0,IF($E38&lt;$I38,MAX($R$8:R37)+1,0))</f>
        <v>0</v>
      </c>
      <c r="S38" s="28" t="e">
        <f t="shared" si="2"/>
        <v>#N/A</v>
      </c>
      <c r="U38" s="28">
        <f t="shared" si="3"/>
        <v>0</v>
      </c>
      <c r="V38" s="28">
        <f t="shared" ca="1" si="31"/>
        <v>0</v>
      </c>
      <c r="W38" s="28" t="e">
        <f t="shared" ca="1" si="4"/>
        <v>#N/A</v>
      </c>
      <c r="Y38" s="28">
        <f t="shared" si="5"/>
        <v>0</v>
      </c>
      <c r="Z38" s="28">
        <f t="shared" ca="1" si="32"/>
        <v>0</v>
      </c>
      <c r="AA38" s="28" t="e">
        <f t="shared" ca="1" si="6"/>
        <v>#N/A</v>
      </c>
      <c r="AC38" s="28">
        <f t="shared" si="7"/>
        <v>0</v>
      </c>
      <c r="AD38" s="28">
        <f t="shared" si="8"/>
        <v>0</v>
      </c>
      <c r="AE38" s="28" t="e">
        <f t="shared" si="9"/>
        <v>#N/A</v>
      </c>
      <c r="AG38" s="28">
        <f t="shared" si="33"/>
        <v>0</v>
      </c>
      <c r="AH38" s="28">
        <f t="shared" si="10"/>
        <v>0</v>
      </c>
      <c r="AI38" s="28" t="e">
        <f t="shared" si="11"/>
        <v>#N/A</v>
      </c>
      <c r="AK38" s="28">
        <f>IF(ISERROR($L38),0,IF($L38&gt;$O38,MAX($AK$8:AK37)+1,0))</f>
        <v>0</v>
      </c>
      <c r="AL38" s="28" t="e">
        <f t="shared" ca="1" si="34"/>
        <v>#N/A</v>
      </c>
      <c r="AN38" s="28">
        <f t="shared" ca="1" si="12"/>
        <v>0</v>
      </c>
      <c r="AO38" s="28">
        <f t="shared" ca="1" si="13"/>
        <v>0</v>
      </c>
      <c r="AT38" s="39" t="str">
        <f t="shared" si="35"/>
        <v/>
      </c>
      <c r="AU38" s="52" t="e">
        <f t="shared" si="36"/>
        <v>#VALUE!</v>
      </c>
      <c r="AW38" s="52">
        <v>30</v>
      </c>
      <c r="AX38" t="str">
        <f t="shared" ca="1" si="14"/>
        <v/>
      </c>
      <c r="AY38" s="67" t="str">
        <f t="shared" si="15"/>
        <v/>
      </c>
      <c r="AZ38" s="68" t="e">
        <f t="shared" si="16"/>
        <v>#N/A</v>
      </c>
      <c r="BA38" s="68" t="e">
        <f t="shared" si="17"/>
        <v>#N/A</v>
      </c>
      <c r="BB38" s="68" t="e">
        <f t="shared" si="18"/>
        <v>#N/A</v>
      </c>
      <c r="BC38" s="68" t="e">
        <f t="shared" si="19"/>
        <v>#N/A</v>
      </c>
      <c r="BD38" s="68" t="e">
        <f t="shared" si="20"/>
        <v>#N/A</v>
      </c>
      <c r="BE38">
        <f t="shared" ca="1" si="37"/>
        <v>1</v>
      </c>
      <c r="BF38" s="68" t="e">
        <f t="shared" si="21"/>
        <v>#N/A</v>
      </c>
      <c r="BG38" s="68" t="e">
        <f t="shared" si="22"/>
        <v>#N/A</v>
      </c>
      <c r="BI38">
        <f t="shared" si="23"/>
        <v>0</v>
      </c>
      <c r="BJ38">
        <f t="shared" si="24"/>
        <v>0</v>
      </c>
    </row>
    <row r="39" spans="2:62" ht="15.75" thickBot="1">
      <c r="B39">
        <f t="shared" si="25"/>
        <v>0</v>
      </c>
      <c r="C39" s="3">
        <v>31</v>
      </c>
      <c r="D39" s="2" t="str">
        <f>IF('Front sheet'!$E11="","",'Front sheet'!$E11)</f>
        <v/>
      </c>
      <c r="E39" s="1" t="e">
        <f>IF('Front sheet'!F11="",#N/A,'Front sheet'!F11)</f>
        <v>#N/A</v>
      </c>
      <c r="F39" s="1" t="e">
        <f t="shared" si="38"/>
        <v>#VALUE!</v>
      </c>
      <c r="G39" s="49">
        <f t="shared" ca="1" si="0"/>
        <v>0</v>
      </c>
      <c r="H39" s="49" t="e">
        <f t="shared" si="26"/>
        <v>#N/A</v>
      </c>
      <c r="I39" s="132" t="e">
        <f t="shared" si="27"/>
        <v>#N/A</v>
      </c>
      <c r="J39" s="1" t="str">
        <f t="shared" si="28"/>
        <v/>
      </c>
      <c r="K39" s="134" t="str">
        <f t="shared" si="1"/>
        <v/>
      </c>
      <c r="L39" s="27" t="e">
        <f t="shared" si="29"/>
        <v>#N/A</v>
      </c>
      <c r="M39" s="28">
        <f t="shared" ca="1" si="30"/>
        <v>0</v>
      </c>
      <c r="N39" s="28">
        <f t="shared" ca="1" si="39"/>
        <v>0</v>
      </c>
      <c r="O39" s="28">
        <f t="shared" ca="1" si="40"/>
        <v>0</v>
      </c>
      <c r="Q39" s="28">
        <f>IF(ISERROR($E39),0,IF($E39&gt;$H39,MAX($Q$8:Q38)+1,0))</f>
        <v>0</v>
      </c>
      <c r="R39" s="28">
        <f>IF(ISERROR($E39),0,IF($E39&lt;$I39,MAX($R$8:R38)+1,0))</f>
        <v>0</v>
      </c>
      <c r="S39" s="28" t="e">
        <f t="shared" si="2"/>
        <v>#N/A</v>
      </c>
      <c r="U39" s="28">
        <f t="shared" si="3"/>
        <v>0</v>
      </c>
      <c r="V39" s="28">
        <f t="shared" ca="1" si="31"/>
        <v>0</v>
      </c>
      <c r="W39" s="28" t="e">
        <f t="shared" ca="1" si="4"/>
        <v>#N/A</v>
      </c>
      <c r="Y39" s="28">
        <f t="shared" si="5"/>
        <v>0</v>
      </c>
      <c r="Z39" s="28">
        <f t="shared" ca="1" si="32"/>
        <v>0</v>
      </c>
      <c r="AA39" s="28" t="e">
        <f t="shared" ca="1" si="6"/>
        <v>#N/A</v>
      </c>
      <c r="AC39" s="28">
        <f t="shared" si="7"/>
        <v>0</v>
      </c>
      <c r="AD39" s="28">
        <f t="shared" si="8"/>
        <v>0</v>
      </c>
      <c r="AE39" s="28" t="e">
        <f t="shared" si="9"/>
        <v>#N/A</v>
      </c>
      <c r="AG39" s="28">
        <f t="shared" si="33"/>
        <v>0</v>
      </c>
      <c r="AH39" s="28">
        <f t="shared" si="10"/>
        <v>0</v>
      </c>
      <c r="AI39" s="28" t="e">
        <f t="shared" si="11"/>
        <v>#N/A</v>
      </c>
      <c r="AK39" s="28">
        <f>IF(ISERROR($L39),0,IF($L39&gt;$O39,MAX($AK$8:AK38)+1,0))</f>
        <v>0</v>
      </c>
      <c r="AL39" s="28" t="e">
        <f t="shared" ca="1" si="34"/>
        <v>#N/A</v>
      </c>
      <c r="AN39" s="28">
        <f t="shared" ca="1" si="12"/>
        <v>0</v>
      </c>
      <c r="AO39" s="28">
        <f t="shared" ca="1" si="13"/>
        <v>0</v>
      </c>
      <c r="AT39" s="39" t="str">
        <f t="shared" si="35"/>
        <v/>
      </c>
      <c r="AU39" s="52" t="e">
        <f t="shared" si="36"/>
        <v>#VALUE!</v>
      </c>
      <c r="AW39" s="52">
        <v>31</v>
      </c>
      <c r="AX39" t="str">
        <f t="shared" ca="1" si="14"/>
        <v/>
      </c>
      <c r="AY39" s="67" t="str">
        <f t="shared" si="15"/>
        <v/>
      </c>
      <c r="AZ39" s="68" t="e">
        <f t="shared" si="16"/>
        <v>#N/A</v>
      </c>
      <c r="BA39" s="68" t="e">
        <f t="shared" si="17"/>
        <v>#N/A</v>
      </c>
      <c r="BB39" s="68" t="e">
        <f t="shared" si="18"/>
        <v>#N/A</v>
      </c>
      <c r="BC39" s="68" t="e">
        <f t="shared" si="19"/>
        <v>#N/A</v>
      </c>
      <c r="BD39" s="68" t="e">
        <f t="shared" si="20"/>
        <v>#N/A</v>
      </c>
      <c r="BE39">
        <f t="shared" ca="1" si="37"/>
        <v>1</v>
      </c>
      <c r="BF39" s="68" t="e">
        <f t="shared" si="21"/>
        <v>#N/A</v>
      </c>
      <c r="BG39" s="68" t="e">
        <f t="shared" si="22"/>
        <v>#N/A</v>
      </c>
      <c r="BI39">
        <f t="shared" si="23"/>
        <v>0</v>
      </c>
      <c r="BJ39">
        <f t="shared" si="24"/>
        <v>0</v>
      </c>
    </row>
    <row r="40" spans="2:62" ht="15.75" thickBot="1">
      <c r="B40">
        <f t="shared" si="25"/>
        <v>0</v>
      </c>
      <c r="C40" s="3">
        <v>32</v>
      </c>
      <c r="D40" s="2" t="str">
        <f>IF('Front sheet'!$E12="","",'Front sheet'!$E12)</f>
        <v/>
      </c>
      <c r="E40" s="1" t="e">
        <f>IF('Front sheet'!F12="",#N/A,'Front sheet'!F12)</f>
        <v>#N/A</v>
      </c>
      <c r="F40" s="1" t="e">
        <f t="shared" si="38"/>
        <v>#VALUE!</v>
      </c>
      <c r="G40" s="49">
        <f t="shared" ca="1" si="0"/>
        <v>0</v>
      </c>
      <c r="H40" s="49" t="e">
        <f t="shared" si="26"/>
        <v>#N/A</v>
      </c>
      <c r="I40" s="132" t="e">
        <f t="shared" si="27"/>
        <v>#N/A</v>
      </c>
      <c r="J40" s="1" t="str">
        <f t="shared" si="28"/>
        <v/>
      </c>
      <c r="K40" s="134" t="str">
        <f t="shared" si="1"/>
        <v/>
      </c>
      <c r="L40" s="27" t="e">
        <f t="shared" si="29"/>
        <v>#N/A</v>
      </c>
      <c r="M40" s="28">
        <f t="shared" ca="1" si="30"/>
        <v>0</v>
      </c>
      <c r="N40" s="28">
        <f t="shared" ca="1" si="39"/>
        <v>0</v>
      </c>
      <c r="O40" s="28">
        <f t="shared" ca="1" si="40"/>
        <v>0</v>
      </c>
      <c r="Q40" s="28">
        <f>IF(ISERROR($E40),0,IF($E40&gt;$H40,MAX($Q$8:Q39)+1,0))</f>
        <v>0</v>
      </c>
      <c r="R40" s="28">
        <f>IF(ISERROR($E40),0,IF($E40&lt;$I40,MAX($R$8:R39)+1,0))</f>
        <v>0</v>
      </c>
      <c r="S40" s="28" t="e">
        <f t="shared" si="2"/>
        <v>#N/A</v>
      </c>
      <c r="U40" s="28">
        <f t="shared" si="3"/>
        <v>0</v>
      </c>
      <c r="V40" s="28">
        <f t="shared" ca="1" si="31"/>
        <v>0</v>
      </c>
      <c r="W40" s="28" t="e">
        <f t="shared" ca="1" si="4"/>
        <v>#N/A</v>
      </c>
      <c r="Y40" s="28">
        <f t="shared" si="5"/>
        <v>0</v>
      </c>
      <c r="Z40" s="28">
        <f t="shared" ca="1" si="32"/>
        <v>0</v>
      </c>
      <c r="AA40" s="28" t="e">
        <f t="shared" ca="1" si="6"/>
        <v>#N/A</v>
      </c>
      <c r="AC40" s="28">
        <f t="shared" si="7"/>
        <v>0</v>
      </c>
      <c r="AD40" s="28">
        <f t="shared" si="8"/>
        <v>0</v>
      </c>
      <c r="AE40" s="28" t="e">
        <f t="shared" si="9"/>
        <v>#N/A</v>
      </c>
      <c r="AG40" s="28">
        <f t="shared" si="33"/>
        <v>0</v>
      </c>
      <c r="AH40" s="28">
        <f t="shared" si="10"/>
        <v>0</v>
      </c>
      <c r="AI40" s="28" t="e">
        <f t="shared" si="11"/>
        <v>#N/A</v>
      </c>
      <c r="AK40" s="28">
        <f>IF(ISERROR($L40),0,IF($L40&gt;$O40,MAX($AK$8:AK39)+1,0))</f>
        <v>0</v>
      </c>
      <c r="AL40" s="28" t="e">
        <f t="shared" ca="1" si="34"/>
        <v>#N/A</v>
      </c>
      <c r="AN40" s="28">
        <f t="shared" ca="1" si="12"/>
        <v>0</v>
      </c>
      <c r="AO40" s="28">
        <f t="shared" ca="1" si="13"/>
        <v>0</v>
      </c>
      <c r="AT40" s="39" t="str">
        <f t="shared" si="35"/>
        <v/>
      </c>
      <c r="AU40" s="52" t="e">
        <f t="shared" si="36"/>
        <v>#VALUE!</v>
      </c>
      <c r="AW40" s="52">
        <v>32</v>
      </c>
      <c r="AX40" t="str">
        <f t="shared" ca="1" si="14"/>
        <v/>
      </c>
      <c r="AY40" s="67" t="str">
        <f t="shared" si="15"/>
        <v/>
      </c>
      <c r="AZ40" s="68" t="e">
        <f t="shared" si="16"/>
        <v>#N/A</v>
      </c>
      <c r="BA40" s="68" t="e">
        <f t="shared" si="17"/>
        <v>#N/A</v>
      </c>
      <c r="BB40" s="68" t="e">
        <f t="shared" si="18"/>
        <v>#N/A</v>
      </c>
      <c r="BC40" s="68" t="e">
        <f t="shared" si="19"/>
        <v>#N/A</v>
      </c>
      <c r="BD40" s="68" t="e">
        <f t="shared" si="20"/>
        <v>#N/A</v>
      </c>
      <c r="BE40">
        <f t="shared" ca="1" si="37"/>
        <v>1</v>
      </c>
      <c r="BF40" s="68" t="e">
        <f t="shared" si="21"/>
        <v>#N/A</v>
      </c>
      <c r="BG40" s="68" t="e">
        <f t="shared" si="22"/>
        <v>#N/A</v>
      </c>
      <c r="BI40">
        <f t="shared" si="23"/>
        <v>0</v>
      </c>
      <c r="BJ40">
        <f t="shared" si="24"/>
        <v>0</v>
      </c>
    </row>
    <row r="41" spans="2:62" ht="15.75" thickBot="1">
      <c r="B41">
        <f t="shared" si="25"/>
        <v>0</v>
      </c>
      <c r="C41" s="3">
        <v>33</v>
      </c>
      <c r="D41" s="2" t="str">
        <f>IF('Front sheet'!$E13="","",'Front sheet'!$E13)</f>
        <v/>
      </c>
      <c r="E41" s="1" t="e">
        <f>IF('Front sheet'!F13="",#N/A,'Front sheet'!F13)</f>
        <v>#N/A</v>
      </c>
      <c r="F41" s="1" t="e">
        <f t="shared" si="38"/>
        <v>#VALUE!</v>
      </c>
      <c r="G41" s="49">
        <f t="shared" ref="G41:G72" ca="1" si="41">IF($E$4=0,AVERAGE(Tally0),IF($E$5=0,IF(C41&lt;=$E$4,AVERAGE(Tally),AVERAGE(Tally2)),IF(C41&lt;=$E$4,AVERAGE(Tally),IF(C41&lt;=$E$5,AVERAGE(Tally2),AVERAGE(Tally3)))))</f>
        <v>0</v>
      </c>
      <c r="H41" s="49" t="e">
        <f t="shared" si="26"/>
        <v>#N/A</v>
      </c>
      <c r="I41" s="132" t="e">
        <f t="shared" si="27"/>
        <v>#N/A</v>
      </c>
      <c r="J41" s="1" t="str">
        <f t="shared" si="28"/>
        <v/>
      </c>
      <c r="K41" s="134" t="str">
        <f t="shared" ref="K41:K72" si="42">D41</f>
        <v/>
      </c>
      <c r="L41" s="27" t="e">
        <f t="shared" si="29"/>
        <v>#N/A</v>
      </c>
      <c r="M41" s="28">
        <f t="shared" ca="1" si="30"/>
        <v>0</v>
      </c>
      <c r="N41" s="28">
        <f t="shared" ca="1" si="39"/>
        <v>0</v>
      </c>
      <c r="O41" s="28">
        <f t="shared" ca="1" si="40"/>
        <v>0</v>
      </c>
      <c r="Q41" s="28">
        <f>IF(ISERROR($E41),0,IF($E41&gt;$H41,MAX($Q$8:Q40)+1,0))</f>
        <v>0</v>
      </c>
      <c r="R41" s="28">
        <f>IF(ISERROR($E41),0,IF($E41&lt;$I41,MAX($R$8:R40)+1,0))</f>
        <v>0</v>
      </c>
      <c r="S41" s="28" t="e">
        <f t="shared" ref="S41:S72" si="43">IF(OR(E41&gt;H41,E41&lt;I41),E41,#N/A)</f>
        <v>#N/A</v>
      </c>
      <c r="U41" s="28">
        <f t="shared" ref="U41:U72" si="44">IF(ISERROR(E41),0,IF(E41&gt;G41,1,0))</f>
        <v>0</v>
      </c>
      <c r="V41" s="28">
        <f t="shared" ca="1" si="31"/>
        <v>0</v>
      </c>
      <c r="W41" s="28" t="e">
        <f t="shared" ref="W41:W72" ca="1" si="45">IF(V41=0,#N/A,E41)</f>
        <v>#N/A</v>
      </c>
      <c r="Y41" s="28">
        <f t="shared" ref="Y41:Y72" si="46">IF(ISERROR(E41),0,IF(E41&lt;G41,1,0))</f>
        <v>0</v>
      </c>
      <c r="Z41" s="28">
        <f t="shared" ca="1" si="32"/>
        <v>0</v>
      </c>
      <c r="AA41" s="28" t="e">
        <f t="shared" ref="AA41:AA72" ca="1" si="47">IF(Z41=0,#N/A,E41)</f>
        <v>#N/A</v>
      </c>
      <c r="AC41" s="28">
        <f t="shared" si="7"/>
        <v>0</v>
      </c>
      <c r="AD41" s="28">
        <f t="shared" si="8"/>
        <v>0</v>
      </c>
      <c r="AE41" s="28" t="e">
        <f t="shared" ref="AE41:AE72" si="48">IF(AD41=0,#N/A,E41)</f>
        <v>#N/A</v>
      </c>
      <c r="AG41" s="28">
        <f t="shared" si="33"/>
        <v>0</v>
      </c>
      <c r="AH41" s="28">
        <f t="shared" si="10"/>
        <v>0</v>
      </c>
      <c r="AI41" s="28" t="e">
        <f t="shared" ref="AI41:AI72" si="49">IF(AH41=0,#N/A,E41)</f>
        <v>#N/A</v>
      </c>
      <c r="AK41" s="28">
        <f>IF(ISERROR($L41),0,IF($L41&gt;$O41,MAX($AK$8:AK40)+1,0))</f>
        <v>0</v>
      </c>
      <c r="AL41" s="28" t="e">
        <f t="shared" ca="1" si="34"/>
        <v>#N/A</v>
      </c>
      <c r="AN41" s="28">
        <f t="shared" ca="1" si="12"/>
        <v>0</v>
      </c>
      <c r="AO41" s="28">
        <f t="shared" ca="1" si="13"/>
        <v>0</v>
      </c>
      <c r="AT41" s="39" t="str">
        <f t="shared" si="35"/>
        <v/>
      </c>
      <c r="AU41" s="52" t="e">
        <f t="shared" si="36"/>
        <v>#VALUE!</v>
      </c>
      <c r="AW41" s="52">
        <v>33</v>
      </c>
      <c r="AX41" t="str">
        <f t="shared" ca="1" si="14"/>
        <v/>
      </c>
      <c r="AY41" s="67" t="str">
        <f t="shared" ref="AY41:AY72" si="50">D41</f>
        <v/>
      </c>
      <c r="AZ41" s="68" t="e">
        <f t="shared" ref="AZ41:AZ72" si="51">IF($AZ$6=0,#N/A,IF(AX41=AZ$7,$E41-1,#N/A))</f>
        <v>#N/A</v>
      </c>
      <c r="BA41" s="68" t="e">
        <f t="shared" ref="BA41:BA72" si="52">IF($BA$6=0,#N/A,IF($AX41=BA$7,$E41-1,#N/A))</f>
        <v>#N/A</v>
      </c>
      <c r="BB41" s="68" t="e">
        <f t="shared" ref="BB41:BB72" si="53">IF($BB$6=0,#N/A,IF($AX41=BB$7,$E41-1,#N/A))</f>
        <v>#N/A</v>
      </c>
      <c r="BC41" s="68" t="e">
        <f t="shared" ref="BC41:BC72" si="54">IF($BC$6=0,#N/A,IF($AX41=BC$7,$E41-1,#N/A))</f>
        <v>#N/A</v>
      </c>
      <c r="BD41" s="68" t="e">
        <f t="shared" ref="BD41:BD72" si="55">IF($BD$6=0,#N/A,IF($AX41=BD$7,$E41-1,#N/A))</f>
        <v>#N/A</v>
      </c>
      <c r="BE41">
        <f t="shared" ca="1" si="37"/>
        <v>1</v>
      </c>
      <c r="BF41" s="68" t="e">
        <f t="shared" ref="BF41:BF72" si="56">IF($BF$6=0,#N/A,IF(BE41=BF$7,$E41-1,#N/A))</f>
        <v>#N/A</v>
      </c>
      <c r="BG41" s="68" t="e">
        <f t="shared" ref="BG41:BG72" si="57">IF($BG$6=0,#N/A,IF(BE41=BG$7,$E41-1,#N/A))</f>
        <v>#N/A</v>
      </c>
      <c r="BI41">
        <f t="shared" ref="BI41:BI72" si="58">IF(ISERROR(E41),0,E41)</f>
        <v>0</v>
      </c>
      <c r="BJ41">
        <f t="shared" ref="BJ41:BJ72" si="59">IF(ISERROR(E41),0,1)</f>
        <v>0</v>
      </c>
    </row>
    <row r="42" spans="2:62" ht="15.75" thickBot="1">
      <c r="B42">
        <f t="shared" si="25"/>
        <v>0</v>
      </c>
      <c r="C42" s="3">
        <v>34</v>
      </c>
      <c r="D42" s="2" t="str">
        <f>IF('Front sheet'!$E14="","",'Front sheet'!$E14)</f>
        <v/>
      </c>
      <c r="E42" s="1" t="e">
        <f>IF('Front sheet'!F14="",#N/A,'Front sheet'!F14)</f>
        <v>#N/A</v>
      </c>
      <c r="F42" s="1" t="e">
        <f t="shared" si="38"/>
        <v>#VALUE!</v>
      </c>
      <c r="G42" s="49">
        <f t="shared" ca="1" si="41"/>
        <v>0</v>
      </c>
      <c r="H42" s="49" t="e">
        <f t="shared" ref="H42:H73" si="60">IF($E$3&gt;=13,G42+$N42,#N/A)</f>
        <v>#N/A</v>
      </c>
      <c r="I42" s="132" t="e">
        <f t="shared" ref="I42:I73" si="61">IF($E$3&gt;=13,G42-$N42,#N/A)</f>
        <v>#N/A</v>
      </c>
      <c r="J42" s="1" t="str">
        <f t="shared" si="28"/>
        <v/>
      </c>
      <c r="K42" s="134" t="str">
        <f t="shared" si="42"/>
        <v/>
      </c>
      <c r="L42" s="27" t="e">
        <f t="shared" ref="L42:L73" si="62">IF(ISERROR(E42),IF(C42&lt;$E$3,0,#N/A),IF(ISERROR(E41),0,IF(E41="","",IF(E42="","",ABS(E41-E42)))))</f>
        <v>#N/A</v>
      </c>
      <c r="M42" s="28">
        <f t="shared" ref="M42:M73" ca="1" si="63">IF(ISERROR(IF($E$4=0,AVERAGE(MR_1),IF($E$5=0,IF(C42&lt;=$E$4,AVERAGE(MR_1),AVERAGE(MR_2)),IF(C42&lt;=$E$4,AVERAGE(MR_1),IF(C42&lt;=$E$5,AVERAGE(MR_2),AVERAGE(MR_3)))))),0,IF($E$4=0,AVERAGE(MR_1),IF($E$5=0,IF(C42&lt;=$E$4,AVERAGE(MR_1),AVERAGE(MR_2)),IF(C42&lt;=$E$4,AVERAGE(MR_1),IF(C42&lt;=$E$5,AVERAGE(MR_2),AVERAGE(MR_3))))))</f>
        <v>0</v>
      </c>
      <c r="N42" s="28">
        <f t="shared" ca="1" si="39"/>
        <v>0</v>
      </c>
      <c r="O42" s="28">
        <f t="shared" ca="1" si="40"/>
        <v>0</v>
      </c>
      <c r="Q42" s="28">
        <f>IF(ISERROR($E42),0,IF($E42&gt;$H42,MAX($Q$8:Q41)+1,0))</f>
        <v>0</v>
      </c>
      <c r="R42" s="28">
        <f>IF(ISERROR($E42),0,IF($E42&lt;$I42,MAX($R$8:R41)+1,0))</f>
        <v>0</v>
      </c>
      <c r="S42" s="28" t="e">
        <f t="shared" si="43"/>
        <v>#N/A</v>
      </c>
      <c r="U42" s="28">
        <f t="shared" si="44"/>
        <v>0</v>
      </c>
      <c r="V42" s="28">
        <f t="shared" ca="1" si="31"/>
        <v>0</v>
      </c>
      <c r="W42" s="28" t="e">
        <f t="shared" ca="1" si="45"/>
        <v>#N/A</v>
      </c>
      <c r="Y42" s="28">
        <f t="shared" si="46"/>
        <v>0</v>
      </c>
      <c r="Z42" s="28">
        <f t="shared" ca="1" si="32"/>
        <v>0</v>
      </c>
      <c r="AA42" s="28" t="e">
        <f t="shared" ca="1" si="47"/>
        <v>#N/A</v>
      </c>
      <c r="AC42" s="28">
        <f t="shared" si="7"/>
        <v>0</v>
      </c>
      <c r="AD42" s="28">
        <f t="shared" si="8"/>
        <v>0</v>
      </c>
      <c r="AE42" s="28" t="e">
        <f t="shared" si="48"/>
        <v>#N/A</v>
      </c>
      <c r="AG42" s="28">
        <f t="shared" si="33"/>
        <v>0</v>
      </c>
      <c r="AH42" s="28">
        <f t="shared" si="10"/>
        <v>0</v>
      </c>
      <c r="AI42" s="28" t="e">
        <f t="shared" si="49"/>
        <v>#N/A</v>
      </c>
      <c r="AK42" s="28">
        <f>IF(ISERROR($L42),0,IF($L42&gt;$O42,MAX($AK$8:AK41)+1,0))</f>
        <v>0</v>
      </c>
      <c r="AL42" s="28" t="e">
        <f t="shared" ca="1" si="34"/>
        <v>#N/A</v>
      </c>
      <c r="AN42" s="28">
        <f t="shared" ca="1" si="12"/>
        <v>0</v>
      </c>
      <c r="AO42" s="28">
        <f t="shared" ca="1" si="13"/>
        <v>0</v>
      </c>
      <c r="AT42" s="39" t="str">
        <f t="shared" si="35"/>
        <v/>
      </c>
      <c r="AU42" s="52" t="e">
        <f t="shared" si="36"/>
        <v>#VALUE!</v>
      </c>
      <c r="AW42" s="52">
        <v>34</v>
      </c>
      <c r="AX42" t="str">
        <f t="shared" ca="1" si="14"/>
        <v/>
      </c>
      <c r="AY42" s="67" t="str">
        <f t="shared" si="50"/>
        <v/>
      </c>
      <c r="AZ42" s="68" t="e">
        <f t="shared" si="51"/>
        <v>#N/A</v>
      </c>
      <c r="BA42" s="68" t="e">
        <f t="shared" si="52"/>
        <v>#N/A</v>
      </c>
      <c r="BB42" s="68" t="e">
        <f t="shared" si="53"/>
        <v>#N/A</v>
      </c>
      <c r="BC42" s="68" t="e">
        <f t="shared" si="54"/>
        <v>#N/A</v>
      </c>
      <c r="BD42" s="68" t="e">
        <f t="shared" si="55"/>
        <v>#N/A</v>
      </c>
      <c r="BE42">
        <f t="shared" ca="1" si="37"/>
        <v>1</v>
      </c>
      <c r="BF42" s="68" t="e">
        <f t="shared" si="56"/>
        <v>#N/A</v>
      </c>
      <c r="BG42" s="68" t="e">
        <f t="shared" si="57"/>
        <v>#N/A</v>
      </c>
      <c r="BI42">
        <f t="shared" si="58"/>
        <v>0</v>
      </c>
      <c r="BJ42">
        <f t="shared" si="59"/>
        <v>0</v>
      </c>
    </row>
    <row r="43" spans="2:62" ht="15.75" thickBot="1">
      <c r="B43">
        <f t="shared" si="25"/>
        <v>0</v>
      </c>
      <c r="C43" s="5">
        <v>35</v>
      </c>
      <c r="D43" s="51" t="str">
        <f>IF('Front sheet'!$E15="","",'Front sheet'!$E15)</f>
        <v/>
      </c>
      <c r="E43" s="1" t="e">
        <f>IF('Front sheet'!F15="",#N/A,'Front sheet'!F15)</f>
        <v>#N/A</v>
      </c>
      <c r="F43" s="1" t="e">
        <f t="shared" si="38"/>
        <v>#VALUE!</v>
      </c>
      <c r="G43" s="49">
        <f t="shared" ca="1" si="41"/>
        <v>0</v>
      </c>
      <c r="H43" s="49" t="e">
        <f t="shared" si="60"/>
        <v>#N/A</v>
      </c>
      <c r="I43" s="132" t="e">
        <f t="shared" si="61"/>
        <v>#N/A</v>
      </c>
      <c r="J43" s="1" t="str">
        <f t="shared" si="28"/>
        <v/>
      </c>
      <c r="K43" s="134" t="str">
        <f t="shared" si="42"/>
        <v/>
      </c>
      <c r="L43" s="27" t="e">
        <f t="shared" si="62"/>
        <v>#N/A</v>
      </c>
      <c r="M43" s="28">
        <f t="shared" ca="1" si="63"/>
        <v>0</v>
      </c>
      <c r="N43" s="28">
        <f t="shared" ca="1" si="39"/>
        <v>0</v>
      </c>
      <c r="O43" s="28">
        <f t="shared" ca="1" si="40"/>
        <v>0</v>
      </c>
      <c r="Q43" s="28">
        <f>IF(ISERROR($E43),0,IF($E43&gt;$H43,MAX($Q$8:Q42)+1,0))</f>
        <v>0</v>
      </c>
      <c r="R43" s="28">
        <f>IF(ISERROR($E43),0,IF($E43&lt;$I43,MAX($R$8:R42)+1,0))</f>
        <v>0</v>
      </c>
      <c r="S43" s="28" t="e">
        <f t="shared" si="43"/>
        <v>#N/A</v>
      </c>
      <c r="U43" s="28">
        <f t="shared" si="44"/>
        <v>0</v>
      </c>
      <c r="V43" s="28">
        <f t="shared" ca="1" si="31"/>
        <v>0</v>
      </c>
      <c r="W43" s="28" t="e">
        <f t="shared" ca="1" si="45"/>
        <v>#N/A</v>
      </c>
      <c r="Y43" s="28">
        <f t="shared" si="46"/>
        <v>0</v>
      </c>
      <c r="Z43" s="28">
        <f t="shared" ca="1" si="32"/>
        <v>0</v>
      </c>
      <c r="AA43" s="28" t="e">
        <f t="shared" ca="1" si="47"/>
        <v>#N/A</v>
      </c>
      <c r="AC43" s="28">
        <f t="shared" si="7"/>
        <v>0</v>
      </c>
      <c r="AD43" s="28">
        <f t="shared" si="8"/>
        <v>0</v>
      </c>
      <c r="AE43" s="28" t="e">
        <f t="shared" si="48"/>
        <v>#N/A</v>
      </c>
      <c r="AG43" s="28">
        <f t="shared" si="33"/>
        <v>0</v>
      </c>
      <c r="AH43" s="28">
        <f t="shared" si="10"/>
        <v>0</v>
      </c>
      <c r="AI43" s="28" t="e">
        <f t="shared" si="49"/>
        <v>#N/A</v>
      </c>
      <c r="AK43" s="28">
        <f>IF(ISERROR($L43),0,IF($L43&gt;$O43,MAX($AK$8:AK42)+1,0))</f>
        <v>0</v>
      </c>
      <c r="AL43" s="28" t="e">
        <f t="shared" ca="1" si="34"/>
        <v>#N/A</v>
      </c>
      <c r="AN43" s="28">
        <f t="shared" ca="1" si="12"/>
        <v>0</v>
      </c>
      <c r="AO43" s="28">
        <f t="shared" ca="1" si="13"/>
        <v>0</v>
      </c>
      <c r="AT43" s="39" t="str">
        <f t="shared" si="35"/>
        <v/>
      </c>
      <c r="AU43" s="52" t="e">
        <f t="shared" si="36"/>
        <v>#VALUE!</v>
      </c>
      <c r="AW43" s="52">
        <v>35</v>
      </c>
      <c r="AX43" t="str">
        <f t="shared" ca="1" si="14"/>
        <v/>
      </c>
      <c r="AY43" s="67" t="str">
        <f t="shared" si="50"/>
        <v/>
      </c>
      <c r="AZ43" s="68" t="e">
        <f t="shared" si="51"/>
        <v>#N/A</v>
      </c>
      <c r="BA43" s="68" t="e">
        <f t="shared" si="52"/>
        <v>#N/A</v>
      </c>
      <c r="BB43" s="68" t="e">
        <f t="shared" si="53"/>
        <v>#N/A</v>
      </c>
      <c r="BC43" s="68" t="e">
        <f t="shared" si="54"/>
        <v>#N/A</v>
      </c>
      <c r="BD43" s="68" t="e">
        <f t="shared" si="55"/>
        <v>#N/A</v>
      </c>
      <c r="BE43">
        <f t="shared" ca="1" si="37"/>
        <v>1</v>
      </c>
      <c r="BF43" s="68" t="e">
        <f t="shared" si="56"/>
        <v>#N/A</v>
      </c>
      <c r="BG43" s="68" t="e">
        <f t="shared" si="57"/>
        <v>#N/A</v>
      </c>
      <c r="BI43">
        <f t="shared" si="58"/>
        <v>0</v>
      </c>
      <c r="BJ43">
        <f t="shared" si="59"/>
        <v>0</v>
      </c>
    </row>
    <row r="44" spans="2:62" ht="15.75" thickBot="1">
      <c r="B44">
        <f t="shared" si="25"/>
        <v>0</v>
      </c>
      <c r="C44" s="47">
        <v>36</v>
      </c>
      <c r="D44" s="48" t="str">
        <f>IF('Front sheet'!$E16="","",'Front sheet'!$E16)</f>
        <v/>
      </c>
      <c r="E44" s="1" t="e">
        <f>IF('Front sheet'!F16="",#N/A,'Front sheet'!F16)</f>
        <v>#N/A</v>
      </c>
      <c r="F44" s="1" t="e">
        <f t="shared" si="38"/>
        <v>#VALUE!</v>
      </c>
      <c r="G44" s="49">
        <f t="shared" ca="1" si="41"/>
        <v>0</v>
      </c>
      <c r="H44" s="49" t="e">
        <f t="shared" si="60"/>
        <v>#N/A</v>
      </c>
      <c r="I44" s="132" t="e">
        <f t="shared" si="61"/>
        <v>#N/A</v>
      </c>
      <c r="J44" s="1" t="str">
        <f t="shared" si="28"/>
        <v/>
      </c>
      <c r="K44" s="134" t="str">
        <f t="shared" si="42"/>
        <v/>
      </c>
      <c r="L44" s="27" t="e">
        <f t="shared" si="62"/>
        <v>#N/A</v>
      </c>
      <c r="M44" s="28">
        <f t="shared" ca="1" si="63"/>
        <v>0</v>
      </c>
      <c r="N44" s="28">
        <f t="shared" ca="1" si="39"/>
        <v>0</v>
      </c>
      <c r="O44" s="28">
        <f t="shared" ca="1" si="40"/>
        <v>0</v>
      </c>
      <c r="Q44" s="28">
        <f>IF(ISERROR($E44),0,IF($E44&gt;$H44,MAX($Q$8:Q43)+1,0))</f>
        <v>0</v>
      </c>
      <c r="R44" s="28">
        <f>IF(ISERROR($E44),0,IF($E44&lt;$I44,MAX($R$8:R43)+1,0))</f>
        <v>0</v>
      </c>
      <c r="S44" s="28" t="e">
        <f t="shared" si="43"/>
        <v>#N/A</v>
      </c>
      <c r="U44" s="28">
        <f t="shared" si="44"/>
        <v>0</v>
      </c>
      <c r="V44" s="28">
        <f t="shared" ca="1" si="31"/>
        <v>0</v>
      </c>
      <c r="W44" s="28" t="e">
        <f t="shared" ca="1" si="45"/>
        <v>#N/A</v>
      </c>
      <c r="Y44" s="28">
        <f t="shared" si="46"/>
        <v>0</v>
      </c>
      <c r="Z44" s="28">
        <f t="shared" ca="1" si="32"/>
        <v>0</v>
      </c>
      <c r="AA44" s="28" t="e">
        <f t="shared" ca="1" si="47"/>
        <v>#N/A</v>
      </c>
      <c r="AC44" s="28">
        <f t="shared" si="7"/>
        <v>0</v>
      </c>
      <c r="AD44" s="28">
        <f t="shared" si="8"/>
        <v>0</v>
      </c>
      <c r="AE44" s="28" t="e">
        <f t="shared" si="48"/>
        <v>#N/A</v>
      </c>
      <c r="AG44" s="28">
        <f t="shared" si="33"/>
        <v>0</v>
      </c>
      <c r="AH44" s="28">
        <f t="shared" si="10"/>
        <v>0</v>
      </c>
      <c r="AI44" s="28" t="e">
        <f t="shared" si="49"/>
        <v>#N/A</v>
      </c>
      <c r="AK44" s="28">
        <f>IF(ISERROR($L44),0,IF($L44&gt;$O44,MAX($AK$8:AK43)+1,0))</f>
        <v>0</v>
      </c>
      <c r="AL44" s="28" t="e">
        <f t="shared" ca="1" si="34"/>
        <v>#N/A</v>
      </c>
      <c r="AN44" s="28">
        <f t="shared" ca="1" si="12"/>
        <v>0</v>
      </c>
      <c r="AO44" s="28">
        <f t="shared" ca="1" si="13"/>
        <v>0</v>
      </c>
      <c r="AT44" s="39" t="str">
        <f t="shared" si="35"/>
        <v/>
      </c>
      <c r="AU44" s="52" t="e">
        <f t="shared" si="36"/>
        <v>#VALUE!</v>
      </c>
      <c r="AW44" s="52">
        <v>36</v>
      </c>
      <c r="AX44" t="str">
        <f t="shared" ca="1" si="14"/>
        <v/>
      </c>
      <c r="AY44" s="67" t="str">
        <f t="shared" si="50"/>
        <v/>
      </c>
      <c r="AZ44" s="68" t="e">
        <f t="shared" si="51"/>
        <v>#N/A</v>
      </c>
      <c r="BA44" s="68" t="e">
        <f t="shared" si="52"/>
        <v>#N/A</v>
      </c>
      <c r="BB44" s="68" t="e">
        <f t="shared" si="53"/>
        <v>#N/A</v>
      </c>
      <c r="BC44" s="68" t="e">
        <f t="shared" si="54"/>
        <v>#N/A</v>
      </c>
      <c r="BD44" s="68" t="e">
        <f t="shared" si="55"/>
        <v>#N/A</v>
      </c>
      <c r="BE44">
        <f t="shared" ca="1" si="37"/>
        <v>1</v>
      </c>
      <c r="BF44" s="68" t="e">
        <f t="shared" si="56"/>
        <v>#N/A</v>
      </c>
      <c r="BG44" s="68" t="e">
        <f t="shared" si="57"/>
        <v>#N/A</v>
      </c>
      <c r="BI44">
        <f t="shared" si="58"/>
        <v>0</v>
      </c>
      <c r="BJ44">
        <f t="shared" si="59"/>
        <v>0</v>
      </c>
    </row>
    <row r="45" spans="2:62" ht="15.75" thickBot="1">
      <c r="B45">
        <f t="shared" si="25"/>
        <v>0</v>
      </c>
      <c r="C45" s="3">
        <v>37</v>
      </c>
      <c r="D45" s="2" t="str">
        <f>IF('Front sheet'!$E17="","",'Front sheet'!$E17)</f>
        <v/>
      </c>
      <c r="E45" s="1" t="e">
        <f>IF('Front sheet'!F17="",#N/A,'Front sheet'!F17)</f>
        <v>#N/A</v>
      </c>
      <c r="F45" s="1" t="e">
        <f t="shared" si="38"/>
        <v>#VALUE!</v>
      </c>
      <c r="G45" s="49">
        <f t="shared" ca="1" si="41"/>
        <v>0</v>
      </c>
      <c r="H45" s="49" t="e">
        <f t="shared" si="60"/>
        <v>#N/A</v>
      </c>
      <c r="I45" s="132" t="e">
        <f t="shared" si="61"/>
        <v>#N/A</v>
      </c>
      <c r="J45" s="1" t="str">
        <f t="shared" si="28"/>
        <v/>
      </c>
      <c r="K45" s="134" t="str">
        <f t="shared" si="42"/>
        <v/>
      </c>
      <c r="L45" s="27" t="e">
        <f t="shared" si="62"/>
        <v>#N/A</v>
      </c>
      <c r="M45" s="28">
        <f t="shared" ca="1" si="63"/>
        <v>0</v>
      </c>
      <c r="N45" s="28">
        <f t="shared" ca="1" si="39"/>
        <v>0</v>
      </c>
      <c r="O45" s="28">
        <f t="shared" ca="1" si="40"/>
        <v>0</v>
      </c>
      <c r="Q45" s="28">
        <f>IF(ISERROR($E45),0,IF($E45&gt;$H45,MAX($Q$8:Q44)+1,0))</f>
        <v>0</v>
      </c>
      <c r="R45" s="28">
        <f>IF(ISERROR($E45),0,IF($E45&lt;$I45,MAX($R$8:R44)+1,0))</f>
        <v>0</v>
      </c>
      <c r="S45" s="28" t="e">
        <f t="shared" si="43"/>
        <v>#N/A</v>
      </c>
      <c r="U45" s="28">
        <f t="shared" si="44"/>
        <v>0</v>
      </c>
      <c r="V45" s="28">
        <f t="shared" ca="1" si="31"/>
        <v>0</v>
      </c>
      <c r="W45" s="28" t="e">
        <f t="shared" ca="1" si="45"/>
        <v>#N/A</v>
      </c>
      <c r="Y45" s="28">
        <f t="shared" si="46"/>
        <v>0</v>
      </c>
      <c r="Z45" s="28">
        <f t="shared" ca="1" si="32"/>
        <v>0</v>
      </c>
      <c r="AA45" s="28" t="e">
        <f t="shared" ca="1" si="47"/>
        <v>#N/A</v>
      </c>
      <c r="AC45" s="28">
        <f t="shared" si="7"/>
        <v>0</v>
      </c>
      <c r="AD45" s="28">
        <f t="shared" si="8"/>
        <v>0</v>
      </c>
      <c r="AE45" s="28" t="e">
        <f t="shared" si="48"/>
        <v>#N/A</v>
      </c>
      <c r="AG45" s="28">
        <f t="shared" si="33"/>
        <v>0</v>
      </c>
      <c r="AH45" s="28">
        <f t="shared" si="10"/>
        <v>0</v>
      </c>
      <c r="AI45" s="28" t="e">
        <f t="shared" si="49"/>
        <v>#N/A</v>
      </c>
      <c r="AK45" s="28">
        <f>IF(ISERROR($L45),0,IF($L45&gt;$O45,MAX($AK$8:AK44)+1,0))</f>
        <v>0</v>
      </c>
      <c r="AL45" s="28" t="e">
        <f t="shared" ca="1" si="34"/>
        <v>#N/A</v>
      </c>
      <c r="AN45" s="28">
        <f t="shared" ca="1" si="12"/>
        <v>0</v>
      </c>
      <c r="AO45" s="28">
        <f t="shared" ca="1" si="13"/>
        <v>0</v>
      </c>
      <c r="AT45" s="39" t="str">
        <f t="shared" si="35"/>
        <v/>
      </c>
      <c r="AU45" s="52" t="e">
        <f t="shared" si="36"/>
        <v>#VALUE!</v>
      </c>
      <c r="AW45" s="52">
        <v>37</v>
      </c>
      <c r="AX45" t="str">
        <f t="shared" ca="1" si="14"/>
        <v/>
      </c>
      <c r="AY45" s="67" t="str">
        <f t="shared" si="50"/>
        <v/>
      </c>
      <c r="AZ45" s="68" t="e">
        <f t="shared" si="51"/>
        <v>#N/A</v>
      </c>
      <c r="BA45" s="68" t="e">
        <f t="shared" si="52"/>
        <v>#N/A</v>
      </c>
      <c r="BB45" s="68" t="e">
        <f t="shared" si="53"/>
        <v>#N/A</v>
      </c>
      <c r="BC45" s="68" t="e">
        <f t="shared" si="54"/>
        <v>#N/A</v>
      </c>
      <c r="BD45" s="68" t="e">
        <f t="shared" si="55"/>
        <v>#N/A</v>
      </c>
      <c r="BE45">
        <f t="shared" ca="1" si="37"/>
        <v>1</v>
      </c>
      <c r="BF45" s="68" t="e">
        <f t="shared" si="56"/>
        <v>#N/A</v>
      </c>
      <c r="BG45" s="68" t="e">
        <f t="shared" si="57"/>
        <v>#N/A</v>
      </c>
      <c r="BI45">
        <f t="shared" si="58"/>
        <v>0</v>
      </c>
      <c r="BJ45">
        <f t="shared" si="59"/>
        <v>0</v>
      </c>
    </row>
    <row r="46" spans="2:62" ht="15.75" thickBot="1">
      <c r="B46">
        <f t="shared" si="25"/>
        <v>0</v>
      </c>
      <c r="C46" s="3">
        <v>38</v>
      </c>
      <c r="D46" s="2" t="str">
        <f>IF('Front sheet'!$E18="","",'Front sheet'!$E18)</f>
        <v/>
      </c>
      <c r="E46" s="1" t="e">
        <f>IF('Front sheet'!F18="",#N/A,'Front sheet'!F18)</f>
        <v>#N/A</v>
      </c>
      <c r="F46" s="1" t="e">
        <f t="shared" si="38"/>
        <v>#VALUE!</v>
      </c>
      <c r="G46" s="49">
        <f t="shared" ca="1" si="41"/>
        <v>0</v>
      </c>
      <c r="H46" s="49" t="e">
        <f t="shared" si="60"/>
        <v>#N/A</v>
      </c>
      <c r="I46" s="132" t="e">
        <f t="shared" si="61"/>
        <v>#N/A</v>
      </c>
      <c r="J46" s="1" t="str">
        <f t="shared" si="28"/>
        <v/>
      </c>
      <c r="K46" s="134" t="str">
        <f t="shared" si="42"/>
        <v/>
      </c>
      <c r="L46" s="27" t="e">
        <f t="shared" si="62"/>
        <v>#N/A</v>
      </c>
      <c r="M46" s="28">
        <f t="shared" ca="1" si="63"/>
        <v>0</v>
      </c>
      <c r="N46" s="28">
        <f t="shared" ca="1" si="39"/>
        <v>0</v>
      </c>
      <c r="O46" s="28">
        <f t="shared" ca="1" si="40"/>
        <v>0</v>
      </c>
      <c r="Q46" s="28">
        <f>IF(ISERROR($E46),0,IF($E46&gt;$H46,MAX($Q$8:Q45)+1,0))</f>
        <v>0</v>
      </c>
      <c r="R46" s="28">
        <f>IF(ISERROR($E46),0,IF($E46&lt;$I46,MAX($R$8:R45)+1,0))</f>
        <v>0</v>
      </c>
      <c r="S46" s="28" t="e">
        <f t="shared" si="43"/>
        <v>#N/A</v>
      </c>
      <c r="U46" s="28">
        <f t="shared" si="44"/>
        <v>0</v>
      </c>
      <c r="V46" s="28">
        <f t="shared" ca="1" si="31"/>
        <v>0</v>
      </c>
      <c r="W46" s="28" t="e">
        <f t="shared" ca="1" si="45"/>
        <v>#N/A</v>
      </c>
      <c r="Y46" s="28">
        <f t="shared" si="46"/>
        <v>0</v>
      </c>
      <c r="Z46" s="28">
        <f t="shared" ca="1" si="32"/>
        <v>0</v>
      </c>
      <c r="AA46" s="28" t="e">
        <f t="shared" ca="1" si="47"/>
        <v>#N/A</v>
      </c>
      <c r="AC46" s="28">
        <f t="shared" si="7"/>
        <v>0</v>
      </c>
      <c r="AD46" s="28">
        <f t="shared" si="8"/>
        <v>0</v>
      </c>
      <c r="AE46" s="28" t="e">
        <f t="shared" si="48"/>
        <v>#N/A</v>
      </c>
      <c r="AG46" s="28">
        <f t="shared" si="33"/>
        <v>0</v>
      </c>
      <c r="AH46" s="28">
        <f t="shared" si="10"/>
        <v>0</v>
      </c>
      <c r="AI46" s="28" t="e">
        <f t="shared" si="49"/>
        <v>#N/A</v>
      </c>
      <c r="AK46" s="28">
        <f>IF(ISERROR($L46),0,IF($L46&gt;$O46,MAX($AK$8:AK45)+1,0))</f>
        <v>0</v>
      </c>
      <c r="AL46" s="28" t="e">
        <f t="shared" ca="1" si="34"/>
        <v>#N/A</v>
      </c>
      <c r="AN46" s="28">
        <f t="shared" ca="1" si="12"/>
        <v>0</v>
      </c>
      <c r="AO46" s="28">
        <f t="shared" ca="1" si="13"/>
        <v>0</v>
      </c>
      <c r="AT46" s="39" t="str">
        <f t="shared" si="35"/>
        <v/>
      </c>
      <c r="AU46" s="52" t="e">
        <f t="shared" si="36"/>
        <v>#VALUE!</v>
      </c>
      <c r="AW46" s="52">
        <v>38</v>
      </c>
      <c r="AX46" t="str">
        <f t="shared" ca="1" si="14"/>
        <v/>
      </c>
      <c r="AY46" s="67" t="str">
        <f t="shared" si="50"/>
        <v/>
      </c>
      <c r="AZ46" s="68" t="e">
        <f t="shared" si="51"/>
        <v>#N/A</v>
      </c>
      <c r="BA46" s="68" t="e">
        <f t="shared" si="52"/>
        <v>#N/A</v>
      </c>
      <c r="BB46" s="68" t="e">
        <f t="shared" si="53"/>
        <v>#N/A</v>
      </c>
      <c r="BC46" s="68" t="e">
        <f t="shared" si="54"/>
        <v>#N/A</v>
      </c>
      <c r="BD46" s="68" t="e">
        <f t="shared" si="55"/>
        <v>#N/A</v>
      </c>
      <c r="BE46">
        <f t="shared" ca="1" si="37"/>
        <v>1</v>
      </c>
      <c r="BF46" s="68" t="e">
        <f t="shared" si="56"/>
        <v>#N/A</v>
      </c>
      <c r="BG46" s="68" t="e">
        <f t="shared" si="57"/>
        <v>#N/A</v>
      </c>
      <c r="BI46">
        <f t="shared" si="58"/>
        <v>0</v>
      </c>
      <c r="BJ46">
        <f t="shared" si="59"/>
        <v>0</v>
      </c>
    </row>
    <row r="47" spans="2:62" ht="15.75" thickBot="1">
      <c r="B47">
        <f t="shared" si="25"/>
        <v>0</v>
      </c>
      <c r="C47" s="3">
        <v>39</v>
      </c>
      <c r="D47" s="2" t="str">
        <f>IF('Front sheet'!$E19="","",'Front sheet'!$E19)</f>
        <v/>
      </c>
      <c r="E47" s="1" t="e">
        <f>IF('Front sheet'!F19="",#N/A,'Front sheet'!F19)</f>
        <v>#N/A</v>
      </c>
      <c r="F47" s="1" t="e">
        <f t="shared" si="38"/>
        <v>#VALUE!</v>
      </c>
      <c r="G47" s="49">
        <f t="shared" ca="1" si="41"/>
        <v>0</v>
      </c>
      <c r="H47" s="49" t="e">
        <f t="shared" si="60"/>
        <v>#N/A</v>
      </c>
      <c r="I47" s="132" t="e">
        <f t="shared" si="61"/>
        <v>#N/A</v>
      </c>
      <c r="J47" s="1" t="str">
        <f t="shared" si="28"/>
        <v/>
      </c>
      <c r="K47" s="134" t="str">
        <f t="shared" si="42"/>
        <v/>
      </c>
      <c r="L47" s="27" t="e">
        <f t="shared" si="62"/>
        <v>#N/A</v>
      </c>
      <c r="M47" s="28">
        <f t="shared" ca="1" si="63"/>
        <v>0</v>
      </c>
      <c r="N47" s="28">
        <f t="shared" ca="1" si="39"/>
        <v>0</v>
      </c>
      <c r="O47" s="28">
        <f t="shared" ca="1" si="40"/>
        <v>0</v>
      </c>
      <c r="Q47" s="28">
        <f>IF(ISERROR($E47),0,IF($E47&gt;$H47,MAX($Q$8:Q46)+1,0))</f>
        <v>0</v>
      </c>
      <c r="R47" s="28">
        <f>IF(ISERROR($E47),0,IF($E47&lt;$I47,MAX($R$8:R46)+1,0))</f>
        <v>0</v>
      </c>
      <c r="S47" s="28" t="e">
        <f t="shared" si="43"/>
        <v>#N/A</v>
      </c>
      <c r="U47" s="28">
        <f t="shared" si="44"/>
        <v>0</v>
      </c>
      <c r="V47" s="28">
        <f t="shared" ca="1" si="31"/>
        <v>0</v>
      </c>
      <c r="W47" s="28" t="e">
        <f t="shared" ca="1" si="45"/>
        <v>#N/A</v>
      </c>
      <c r="Y47" s="28">
        <f t="shared" si="46"/>
        <v>0</v>
      </c>
      <c r="Z47" s="28">
        <f t="shared" ca="1" si="32"/>
        <v>0</v>
      </c>
      <c r="AA47" s="28" t="e">
        <f t="shared" ca="1" si="47"/>
        <v>#N/A</v>
      </c>
      <c r="AC47" s="28">
        <f t="shared" si="7"/>
        <v>0</v>
      </c>
      <c r="AD47" s="28">
        <f t="shared" si="8"/>
        <v>0</v>
      </c>
      <c r="AE47" s="28" t="e">
        <f t="shared" si="48"/>
        <v>#N/A</v>
      </c>
      <c r="AG47" s="28">
        <f t="shared" si="33"/>
        <v>0</v>
      </c>
      <c r="AH47" s="28">
        <f t="shared" si="10"/>
        <v>0</v>
      </c>
      <c r="AI47" s="28" t="e">
        <f t="shared" si="49"/>
        <v>#N/A</v>
      </c>
      <c r="AK47" s="28">
        <f>IF(ISERROR($L47),0,IF($L47&gt;$O47,MAX($AK$8:AK46)+1,0))</f>
        <v>0</v>
      </c>
      <c r="AL47" s="28" t="e">
        <f t="shared" ca="1" si="34"/>
        <v>#N/A</v>
      </c>
      <c r="AN47" s="28">
        <f t="shared" ca="1" si="12"/>
        <v>0</v>
      </c>
      <c r="AO47" s="28">
        <f t="shared" ca="1" si="13"/>
        <v>0</v>
      </c>
      <c r="AT47" s="39" t="str">
        <f t="shared" si="35"/>
        <v/>
      </c>
      <c r="AU47" s="52" t="e">
        <f t="shared" si="36"/>
        <v>#VALUE!</v>
      </c>
      <c r="AW47" s="52">
        <v>39</v>
      </c>
      <c r="AX47" t="str">
        <f t="shared" ca="1" si="14"/>
        <v/>
      </c>
      <c r="AY47" s="67" t="str">
        <f t="shared" si="50"/>
        <v/>
      </c>
      <c r="AZ47" s="68" t="e">
        <f t="shared" si="51"/>
        <v>#N/A</v>
      </c>
      <c r="BA47" s="68" t="e">
        <f t="shared" si="52"/>
        <v>#N/A</v>
      </c>
      <c r="BB47" s="68" t="e">
        <f t="shared" si="53"/>
        <v>#N/A</v>
      </c>
      <c r="BC47" s="68" t="e">
        <f t="shared" si="54"/>
        <v>#N/A</v>
      </c>
      <c r="BD47" s="68" t="e">
        <f t="shared" si="55"/>
        <v>#N/A</v>
      </c>
      <c r="BE47">
        <f t="shared" ca="1" si="37"/>
        <v>1</v>
      </c>
      <c r="BF47" s="68" t="e">
        <f t="shared" si="56"/>
        <v>#N/A</v>
      </c>
      <c r="BG47" s="68" t="e">
        <f t="shared" si="57"/>
        <v>#N/A</v>
      </c>
      <c r="BI47">
        <f t="shared" si="58"/>
        <v>0</v>
      </c>
      <c r="BJ47">
        <f t="shared" si="59"/>
        <v>0</v>
      </c>
    </row>
    <row r="48" spans="2:62" ht="15.75" thickBot="1">
      <c r="B48">
        <f t="shared" si="25"/>
        <v>0</v>
      </c>
      <c r="C48" s="3">
        <v>40</v>
      </c>
      <c r="D48" s="2" t="str">
        <f>IF('Front sheet'!$E20="","",'Front sheet'!$E20)</f>
        <v/>
      </c>
      <c r="E48" s="1" t="e">
        <f>IF('Front sheet'!F20="",#N/A,'Front sheet'!F20)</f>
        <v>#N/A</v>
      </c>
      <c r="F48" s="1" t="e">
        <f t="shared" si="38"/>
        <v>#VALUE!</v>
      </c>
      <c r="G48" s="49">
        <f t="shared" ca="1" si="41"/>
        <v>0</v>
      </c>
      <c r="H48" s="49" t="e">
        <f t="shared" si="60"/>
        <v>#N/A</v>
      </c>
      <c r="I48" s="132" t="e">
        <f t="shared" si="61"/>
        <v>#N/A</v>
      </c>
      <c r="J48" s="1" t="str">
        <f t="shared" si="28"/>
        <v/>
      </c>
      <c r="K48" s="134" t="str">
        <f t="shared" si="42"/>
        <v/>
      </c>
      <c r="L48" s="27" t="e">
        <f t="shared" si="62"/>
        <v>#N/A</v>
      </c>
      <c r="M48" s="28">
        <f t="shared" ca="1" si="63"/>
        <v>0</v>
      </c>
      <c r="N48" s="28">
        <f t="shared" ca="1" si="39"/>
        <v>0</v>
      </c>
      <c r="O48" s="28">
        <f t="shared" ca="1" si="40"/>
        <v>0</v>
      </c>
      <c r="Q48" s="28">
        <f>IF(ISERROR($E48),0,IF($E48&gt;$H48,MAX($Q$8:Q47)+1,0))</f>
        <v>0</v>
      </c>
      <c r="R48" s="28">
        <f>IF(ISERROR($E48),0,IF($E48&lt;$I48,MAX($R$8:R47)+1,0))</f>
        <v>0</v>
      </c>
      <c r="S48" s="28" t="e">
        <f t="shared" si="43"/>
        <v>#N/A</v>
      </c>
      <c r="U48" s="28">
        <f t="shared" si="44"/>
        <v>0</v>
      </c>
      <c r="V48" s="28">
        <f t="shared" ca="1" si="31"/>
        <v>0</v>
      </c>
      <c r="W48" s="28" t="e">
        <f t="shared" ca="1" si="45"/>
        <v>#N/A</v>
      </c>
      <c r="Y48" s="28">
        <f t="shared" si="46"/>
        <v>0</v>
      </c>
      <c r="Z48" s="28">
        <f t="shared" ca="1" si="32"/>
        <v>0</v>
      </c>
      <c r="AA48" s="28" t="e">
        <f t="shared" ca="1" si="47"/>
        <v>#N/A</v>
      </c>
      <c r="AC48" s="28">
        <f t="shared" si="7"/>
        <v>0</v>
      </c>
      <c r="AD48" s="28">
        <f t="shared" si="8"/>
        <v>0</v>
      </c>
      <c r="AE48" s="28" t="e">
        <f t="shared" si="48"/>
        <v>#N/A</v>
      </c>
      <c r="AG48" s="28">
        <f t="shared" si="33"/>
        <v>0</v>
      </c>
      <c r="AH48" s="28">
        <f t="shared" si="10"/>
        <v>0</v>
      </c>
      <c r="AI48" s="28" t="e">
        <f t="shared" si="49"/>
        <v>#N/A</v>
      </c>
      <c r="AK48" s="28">
        <f>IF(ISERROR($L48),0,IF($L48&gt;$O48,MAX($AK$8:AK47)+1,0))</f>
        <v>0</v>
      </c>
      <c r="AL48" s="28" t="e">
        <f t="shared" ca="1" si="34"/>
        <v>#N/A</v>
      </c>
      <c r="AN48" s="28">
        <f t="shared" ca="1" si="12"/>
        <v>0</v>
      </c>
      <c r="AO48" s="28">
        <f t="shared" ca="1" si="13"/>
        <v>0</v>
      </c>
      <c r="AT48" s="39" t="str">
        <f t="shared" si="35"/>
        <v/>
      </c>
      <c r="AU48" s="52" t="e">
        <f t="shared" si="36"/>
        <v>#VALUE!</v>
      </c>
      <c r="AW48" s="52">
        <v>40</v>
      </c>
      <c r="AX48" t="str">
        <f t="shared" ca="1" si="14"/>
        <v/>
      </c>
      <c r="AY48" s="67" t="str">
        <f t="shared" si="50"/>
        <v/>
      </c>
      <c r="AZ48" s="68" t="e">
        <f t="shared" si="51"/>
        <v>#N/A</v>
      </c>
      <c r="BA48" s="68" t="e">
        <f t="shared" si="52"/>
        <v>#N/A</v>
      </c>
      <c r="BB48" s="68" t="e">
        <f t="shared" si="53"/>
        <v>#N/A</v>
      </c>
      <c r="BC48" s="68" t="e">
        <f t="shared" si="54"/>
        <v>#N/A</v>
      </c>
      <c r="BD48" s="68" t="e">
        <f t="shared" si="55"/>
        <v>#N/A</v>
      </c>
      <c r="BE48">
        <f t="shared" ca="1" si="37"/>
        <v>1</v>
      </c>
      <c r="BF48" s="68" t="e">
        <f t="shared" si="56"/>
        <v>#N/A</v>
      </c>
      <c r="BG48" s="68" t="e">
        <f t="shared" si="57"/>
        <v>#N/A</v>
      </c>
      <c r="BI48">
        <f t="shared" si="58"/>
        <v>0</v>
      </c>
      <c r="BJ48">
        <f t="shared" si="59"/>
        <v>0</v>
      </c>
    </row>
    <row r="49" spans="2:62" ht="15.75" thickBot="1">
      <c r="B49">
        <f t="shared" si="25"/>
        <v>0</v>
      </c>
      <c r="C49" s="3">
        <v>41</v>
      </c>
      <c r="D49" s="2" t="str">
        <f>IF('Front sheet'!$E21="","",'Front sheet'!$E21)</f>
        <v/>
      </c>
      <c r="E49" s="1" t="e">
        <f>IF('Front sheet'!F21="",#N/A,'Front sheet'!F21)</f>
        <v>#N/A</v>
      </c>
      <c r="F49" s="1" t="e">
        <f t="shared" si="38"/>
        <v>#VALUE!</v>
      </c>
      <c r="G49" s="49">
        <f t="shared" ca="1" si="41"/>
        <v>0</v>
      </c>
      <c r="H49" s="49" t="e">
        <f t="shared" si="60"/>
        <v>#N/A</v>
      </c>
      <c r="I49" s="132" t="e">
        <f t="shared" si="61"/>
        <v>#N/A</v>
      </c>
      <c r="J49" s="1" t="str">
        <f t="shared" si="28"/>
        <v/>
      </c>
      <c r="K49" s="134" t="str">
        <f t="shared" si="42"/>
        <v/>
      </c>
      <c r="L49" s="27" t="e">
        <f t="shared" si="62"/>
        <v>#N/A</v>
      </c>
      <c r="M49" s="28">
        <f t="shared" ca="1" si="63"/>
        <v>0</v>
      </c>
      <c r="N49" s="28">
        <f t="shared" ca="1" si="39"/>
        <v>0</v>
      </c>
      <c r="O49" s="28">
        <f t="shared" ca="1" si="40"/>
        <v>0</v>
      </c>
      <c r="Q49" s="28">
        <f>IF(ISERROR($E49),0,IF($E49&gt;$H49,MAX($Q$8:Q48)+1,0))</f>
        <v>0</v>
      </c>
      <c r="R49" s="28">
        <f>IF(ISERROR($E49),0,IF($E49&lt;$I49,MAX($R$8:R48)+1,0))</f>
        <v>0</v>
      </c>
      <c r="S49" s="28" t="e">
        <f t="shared" si="43"/>
        <v>#N/A</v>
      </c>
      <c r="U49" s="28">
        <f t="shared" si="44"/>
        <v>0</v>
      </c>
      <c r="V49" s="28">
        <f t="shared" ca="1" si="31"/>
        <v>0</v>
      </c>
      <c r="W49" s="28" t="e">
        <f t="shared" ca="1" si="45"/>
        <v>#N/A</v>
      </c>
      <c r="Y49" s="28">
        <f t="shared" si="46"/>
        <v>0</v>
      </c>
      <c r="Z49" s="28">
        <f t="shared" ca="1" si="32"/>
        <v>0</v>
      </c>
      <c r="AA49" s="28" t="e">
        <f t="shared" ca="1" si="47"/>
        <v>#N/A</v>
      </c>
      <c r="AC49" s="28">
        <f t="shared" si="7"/>
        <v>0</v>
      </c>
      <c r="AD49" s="28">
        <f t="shared" si="8"/>
        <v>0</v>
      </c>
      <c r="AE49" s="28" t="e">
        <f t="shared" si="48"/>
        <v>#N/A</v>
      </c>
      <c r="AG49" s="28">
        <f t="shared" si="33"/>
        <v>0</v>
      </c>
      <c r="AH49" s="28">
        <f t="shared" si="10"/>
        <v>0</v>
      </c>
      <c r="AI49" s="28" t="e">
        <f t="shared" si="49"/>
        <v>#N/A</v>
      </c>
      <c r="AK49" s="28">
        <f>IF(ISERROR($L49),0,IF($L49&gt;$O49,MAX($AK$8:AK48)+1,0))</f>
        <v>0</v>
      </c>
      <c r="AL49" s="28" t="e">
        <f t="shared" ca="1" si="34"/>
        <v>#N/A</v>
      </c>
      <c r="AN49" s="28">
        <f t="shared" ca="1" si="12"/>
        <v>0</v>
      </c>
      <c r="AO49" s="28">
        <f t="shared" ca="1" si="13"/>
        <v>0</v>
      </c>
      <c r="AT49" s="39" t="str">
        <f t="shared" si="35"/>
        <v/>
      </c>
      <c r="AU49" s="52" t="e">
        <f t="shared" si="36"/>
        <v>#VALUE!</v>
      </c>
      <c r="AW49" s="52">
        <v>41</v>
      </c>
      <c r="AX49" t="str">
        <f t="shared" ca="1" si="14"/>
        <v/>
      </c>
      <c r="AY49" s="67" t="str">
        <f t="shared" si="50"/>
        <v/>
      </c>
      <c r="AZ49" s="68" t="e">
        <f t="shared" si="51"/>
        <v>#N/A</v>
      </c>
      <c r="BA49" s="68" t="e">
        <f t="shared" si="52"/>
        <v>#N/A</v>
      </c>
      <c r="BB49" s="68" t="e">
        <f t="shared" si="53"/>
        <v>#N/A</v>
      </c>
      <c r="BC49" s="68" t="e">
        <f t="shared" si="54"/>
        <v>#N/A</v>
      </c>
      <c r="BD49" s="68" t="e">
        <f t="shared" si="55"/>
        <v>#N/A</v>
      </c>
      <c r="BE49">
        <f t="shared" ca="1" si="37"/>
        <v>1</v>
      </c>
      <c r="BF49" s="68" t="e">
        <f t="shared" si="56"/>
        <v>#N/A</v>
      </c>
      <c r="BG49" s="68" t="e">
        <f t="shared" si="57"/>
        <v>#N/A</v>
      </c>
      <c r="BI49">
        <f t="shared" si="58"/>
        <v>0</v>
      </c>
      <c r="BJ49">
        <f t="shared" si="59"/>
        <v>0</v>
      </c>
    </row>
    <row r="50" spans="2:62" ht="15.75" thickBot="1">
      <c r="B50">
        <f t="shared" si="25"/>
        <v>0</v>
      </c>
      <c r="C50" s="5">
        <v>42</v>
      </c>
      <c r="D50" s="51" t="str">
        <f>IF('Front sheet'!$E22="","",'Front sheet'!$E22)</f>
        <v/>
      </c>
      <c r="E50" s="1" t="e">
        <f>IF('Front sheet'!F22="",#N/A,'Front sheet'!F22)</f>
        <v>#N/A</v>
      </c>
      <c r="F50" s="1" t="e">
        <f t="shared" si="38"/>
        <v>#VALUE!</v>
      </c>
      <c r="G50" s="49">
        <f t="shared" ca="1" si="41"/>
        <v>0</v>
      </c>
      <c r="H50" s="49" t="e">
        <f t="shared" si="60"/>
        <v>#N/A</v>
      </c>
      <c r="I50" s="132" t="e">
        <f t="shared" si="61"/>
        <v>#N/A</v>
      </c>
      <c r="J50" s="1" t="str">
        <f t="shared" si="28"/>
        <v/>
      </c>
      <c r="K50" s="134" t="str">
        <f t="shared" si="42"/>
        <v/>
      </c>
      <c r="L50" s="27" t="e">
        <f t="shared" si="62"/>
        <v>#N/A</v>
      </c>
      <c r="M50" s="28">
        <f t="shared" ca="1" si="63"/>
        <v>0</v>
      </c>
      <c r="N50" s="28">
        <f t="shared" ca="1" si="39"/>
        <v>0</v>
      </c>
      <c r="O50" s="28">
        <f t="shared" ca="1" si="40"/>
        <v>0</v>
      </c>
      <c r="Q50" s="28">
        <f>IF(ISERROR($E50),0,IF($E50&gt;$H50,MAX($Q$8:Q49)+1,0))</f>
        <v>0</v>
      </c>
      <c r="R50" s="28">
        <f>IF(ISERROR($E50),0,IF($E50&lt;$I50,MAX($R$8:R49)+1,0))</f>
        <v>0</v>
      </c>
      <c r="S50" s="28" t="e">
        <f t="shared" si="43"/>
        <v>#N/A</v>
      </c>
      <c r="U50" s="28">
        <f t="shared" si="44"/>
        <v>0</v>
      </c>
      <c r="V50" s="28">
        <f t="shared" ca="1" si="31"/>
        <v>0</v>
      </c>
      <c r="W50" s="28" t="e">
        <f t="shared" ca="1" si="45"/>
        <v>#N/A</v>
      </c>
      <c r="Y50" s="28">
        <f t="shared" si="46"/>
        <v>0</v>
      </c>
      <c r="Z50" s="28">
        <f t="shared" ca="1" si="32"/>
        <v>0</v>
      </c>
      <c r="AA50" s="28" t="e">
        <f t="shared" ca="1" si="47"/>
        <v>#N/A</v>
      </c>
      <c r="AC50" s="28">
        <f t="shared" si="7"/>
        <v>0</v>
      </c>
      <c r="AD50" s="28">
        <f t="shared" si="8"/>
        <v>0</v>
      </c>
      <c r="AE50" s="28" t="e">
        <f t="shared" si="48"/>
        <v>#N/A</v>
      </c>
      <c r="AG50" s="28">
        <f t="shared" si="33"/>
        <v>0</v>
      </c>
      <c r="AH50" s="28">
        <f t="shared" si="10"/>
        <v>0</v>
      </c>
      <c r="AI50" s="28" t="e">
        <f t="shared" si="49"/>
        <v>#N/A</v>
      </c>
      <c r="AK50" s="28">
        <f>IF(ISERROR($L50),0,IF($L50&gt;$O50,MAX($AK$8:AK49)+1,0))</f>
        <v>0</v>
      </c>
      <c r="AL50" s="28" t="e">
        <f t="shared" ca="1" si="34"/>
        <v>#N/A</v>
      </c>
      <c r="AN50" s="28">
        <f t="shared" ca="1" si="12"/>
        <v>0</v>
      </c>
      <c r="AO50" s="28">
        <f t="shared" ca="1" si="13"/>
        <v>0</v>
      </c>
      <c r="AT50" s="39" t="str">
        <f t="shared" si="35"/>
        <v/>
      </c>
      <c r="AU50" s="52" t="e">
        <f t="shared" si="36"/>
        <v>#VALUE!</v>
      </c>
      <c r="AW50" s="52">
        <v>42</v>
      </c>
      <c r="AX50" t="str">
        <f t="shared" ca="1" si="14"/>
        <v/>
      </c>
      <c r="AY50" s="67" t="str">
        <f t="shared" si="50"/>
        <v/>
      </c>
      <c r="AZ50" s="68" t="e">
        <f t="shared" si="51"/>
        <v>#N/A</v>
      </c>
      <c r="BA50" s="68" t="e">
        <f t="shared" si="52"/>
        <v>#N/A</v>
      </c>
      <c r="BB50" s="68" t="e">
        <f t="shared" si="53"/>
        <v>#N/A</v>
      </c>
      <c r="BC50" s="68" t="e">
        <f t="shared" si="54"/>
        <v>#N/A</v>
      </c>
      <c r="BD50" s="68" t="e">
        <f t="shared" si="55"/>
        <v>#N/A</v>
      </c>
      <c r="BE50">
        <f t="shared" ca="1" si="37"/>
        <v>1</v>
      </c>
      <c r="BF50" s="68" t="e">
        <f t="shared" si="56"/>
        <v>#N/A</v>
      </c>
      <c r="BG50" s="68" t="e">
        <f t="shared" si="57"/>
        <v>#N/A</v>
      </c>
      <c r="BI50">
        <f t="shared" si="58"/>
        <v>0</v>
      </c>
      <c r="BJ50">
        <f t="shared" si="59"/>
        <v>0</v>
      </c>
    </row>
    <row r="51" spans="2:62" ht="15.75" thickBot="1">
      <c r="B51">
        <f t="shared" si="25"/>
        <v>0</v>
      </c>
      <c r="C51" s="47">
        <v>43</v>
      </c>
      <c r="D51" s="48" t="str">
        <f>IF('Front sheet'!$E23="","",'Front sheet'!$E23)</f>
        <v/>
      </c>
      <c r="E51" s="1" t="e">
        <f>IF('Front sheet'!F23="",#N/A,'Front sheet'!F23)</f>
        <v>#N/A</v>
      </c>
      <c r="F51" s="1" t="e">
        <f t="shared" si="38"/>
        <v>#VALUE!</v>
      </c>
      <c r="G51" s="49">
        <f t="shared" ca="1" si="41"/>
        <v>0</v>
      </c>
      <c r="H51" s="49" t="e">
        <f t="shared" si="60"/>
        <v>#N/A</v>
      </c>
      <c r="I51" s="132" t="e">
        <f t="shared" si="61"/>
        <v>#N/A</v>
      </c>
      <c r="J51" s="1" t="str">
        <f t="shared" si="28"/>
        <v/>
      </c>
      <c r="K51" s="134" t="str">
        <f t="shared" si="42"/>
        <v/>
      </c>
      <c r="L51" s="27" t="e">
        <f t="shared" si="62"/>
        <v>#N/A</v>
      </c>
      <c r="M51" s="28">
        <f t="shared" ca="1" si="63"/>
        <v>0</v>
      </c>
      <c r="N51" s="28">
        <f t="shared" ca="1" si="39"/>
        <v>0</v>
      </c>
      <c r="O51" s="28">
        <f t="shared" ca="1" si="40"/>
        <v>0</v>
      </c>
      <c r="Q51" s="28">
        <f>IF(ISERROR($E51),0,IF($E51&gt;$H51,MAX($Q$8:Q50)+1,0))</f>
        <v>0</v>
      </c>
      <c r="R51" s="28">
        <f>IF(ISERROR($E51),0,IF($E51&lt;$I51,MAX($R$8:R50)+1,0))</f>
        <v>0</v>
      </c>
      <c r="S51" s="28" t="e">
        <f t="shared" si="43"/>
        <v>#N/A</v>
      </c>
      <c r="U51" s="28">
        <f t="shared" si="44"/>
        <v>0</v>
      </c>
      <c r="V51" s="28">
        <f t="shared" ca="1" si="31"/>
        <v>0</v>
      </c>
      <c r="W51" s="28" t="e">
        <f t="shared" ca="1" si="45"/>
        <v>#N/A</v>
      </c>
      <c r="Y51" s="28">
        <f t="shared" si="46"/>
        <v>0</v>
      </c>
      <c r="Z51" s="28">
        <f t="shared" ca="1" si="32"/>
        <v>0</v>
      </c>
      <c r="AA51" s="28" t="e">
        <f t="shared" ca="1" si="47"/>
        <v>#N/A</v>
      </c>
      <c r="AC51" s="28">
        <f t="shared" si="7"/>
        <v>0</v>
      </c>
      <c r="AD51" s="28">
        <f t="shared" si="8"/>
        <v>0</v>
      </c>
      <c r="AE51" s="28" t="e">
        <f t="shared" si="48"/>
        <v>#N/A</v>
      </c>
      <c r="AG51" s="28">
        <f t="shared" si="33"/>
        <v>0</v>
      </c>
      <c r="AH51" s="28">
        <f t="shared" si="10"/>
        <v>0</v>
      </c>
      <c r="AI51" s="28" t="e">
        <f t="shared" si="49"/>
        <v>#N/A</v>
      </c>
      <c r="AK51" s="28">
        <f>IF(ISERROR($L51),0,IF($L51&gt;$O51,MAX($AK$8:AK50)+1,0))</f>
        <v>0</v>
      </c>
      <c r="AL51" s="28" t="e">
        <f t="shared" ca="1" si="34"/>
        <v>#N/A</v>
      </c>
      <c r="AN51" s="28">
        <f t="shared" ca="1" si="12"/>
        <v>0</v>
      </c>
      <c r="AO51" s="28">
        <f t="shared" ca="1" si="13"/>
        <v>0</v>
      </c>
      <c r="AT51" s="39" t="str">
        <f t="shared" si="35"/>
        <v/>
      </c>
      <c r="AU51" s="52" t="e">
        <f t="shared" si="36"/>
        <v>#VALUE!</v>
      </c>
      <c r="AW51" s="52">
        <v>43</v>
      </c>
      <c r="AX51" t="str">
        <f t="shared" ca="1" si="14"/>
        <v/>
      </c>
      <c r="AY51" s="67" t="str">
        <f t="shared" si="50"/>
        <v/>
      </c>
      <c r="AZ51" s="68" t="e">
        <f t="shared" si="51"/>
        <v>#N/A</v>
      </c>
      <c r="BA51" s="68" t="e">
        <f t="shared" si="52"/>
        <v>#N/A</v>
      </c>
      <c r="BB51" s="68" t="e">
        <f t="shared" si="53"/>
        <v>#N/A</v>
      </c>
      <c r="BC51" s="68" t="e">
        <f t="shared" si="54"/>
        <v>#N/A</v>
      </c>
      <c r="BD51" s="68" t="e">
        <f t="shared" si="55"/>
        <v>#N/A</v>
      </c>
      <c r="BE51">
        <f t="shared" ca="1" si="37"/>
        <v>1</v>
      </c>
      <c r="BF51" s="68" t="e">
        <f t="shared" si="56"/>
        <v>#N/A</v>
      </c>
      <c r="BG51" s="68" t="e">
        <f t="shared" si="57"/>
        <v>#N/A</v>
      </c>
      <c r="BI51">
        <f t="shared" si="58"/>
        <v>0</v>
      </c>
      <c r="BJ51">
        <f t="shared" si="59"/>
        <v>0</v>
      </c>
    </row>
    <row r="52" spans="2:62" ht="15.75" thickBot="1">
      <c r="B52">
        <f t="shared" si="25"/>
        <v>0</v>
      </c>
      <c r="C52" s="3">
        <v>44</v>
      </c>
      <c r="D52" s="2" t="str">
        <f>IF('Front sheet'!$E24="","",'Front sheet'!$E24)</f>
        <v/>
      </c>
      <c r="E52" s="1" t="e">
        <f>IF('Front sheet'!F24="",#N/A,'Front sheet'!F24)</f>
        <v>#N/A</v>
      </c>
      <c r="F52" s="1" t="e">
        <f t="shared" si="38"/>
        <v>#VALUE!</v>
      </c>
      <c r="G52" s="49">
        <f t="shared" ca="1" si="41"/>
        <v>0</v>
      </c>
      <c r="H52" s="49" t="e">
        <f t="shared" si="60"/>
        <v>#N/A</v>
      </c>
      <c r="I52" s="132" t="e">
        <f t="shared" si="61"/>
        <v>#N/A</v>
      </c>
      <c r="J52" s="1" t="str">
        <f t="shared" si="28"/>
        <v/>
      </c>
      <c r="K52" s="134" t="str">
        <f t="shared" si="42"/>
        <v/>
      </c>
      <c r="L52" s="27" t="e">
        <f t="shared" si="62"/>
        <v>#N/A</v>
      </c>
      <c r="M52" s="28">
        <f t="shared" ca="1" si="63"/>
        <v>0</v>
      </c>
      <c r="N52" s="28">
        <f t="shared" ca="1" si="39"/>
        <v>0</v>
      </c>
      <c r="O52" s="28">
        <f t="shared" ca="1" si="40"/>
        <v>0</v>
      </c>
      <c r="Q52" s="28">
        <f>IF(ISERROR($E52),0,IF($E52&gt;$H52,MAX($Q$8:Q51)+1,0))</f>
        <v>0</v>
      </c>
      <c r="R52" s="28">
        <f>IF(ISERROR($E52),0,IF($E52&lt;$I52,MAX($R$8:R51)+1,0))</f>
        <v>0</v>
      </c>
      <c r="S52" s="28" t="e">
        <f t="shared" si="43"/>
        <v>#N/A</v>
      </c>
      <c r="U52" s="28">
        <f t="shared" si="44"/>
        <v>0</v>
      </c>
      <c r="V52" s="28">
        <f t="shared" ca="1" si="31"/>
        <v>0</v>
      </c>
      <c r="W52" s="28" t="e">
        <f t="shared" ca="1" si="45"/>
        <v>#N/A</v>
      </c>
      <c r="Y52" s="28">
        <f t="shared" si="46"/>
        <v>0</v>
      </c>
      <c r="Z52" s="28">
        <f t="shared" ca="1" si="32"/>
        <v>0</v>
      </c>
      <c r="AA52" s="28" t="e">
        <f t="shared" ca="1" si="47"/>
        <v>#N/A</v>
      </c>
      <c r="AC52" s="28">
        <f t="shared" si="7"/>
        <v>0</v>
      </c>
      <c r="AD52" s="28">
        <f t="shared" si="8"/>
        <v>0</v>
      </c>
      <c r="AE52" s="28" t="e">
        <f t="shared" si="48"/>
        <v>#N/A</v>
      </c>
      <c r="AG52" s="28">
        <f t="shared" si="33"/>
        <v>0</v>
      </c>
      <c r="AH52" s="28">
        <f t="shared" si="10"/>
        <v>0</v>
      </c>
      <c r="AI52" s="28" t="e">
        <f t="shared" si="49"/>
        <v>#N/A</v>
      </c>
      <c r="AK52" s="28">
        <f>IF(ISERROR($L52),0,IF($L52&gt;$O52,MAX($AK$8:AK51)+1,0))</f>
        <v>0</v>
      </c>
      <c r="AL52" s="28" t="e">
        <f t="shared" ca="1" si="34"/>
        <v>#N/A</v>
      </c>
      <c r="AN52" s="28">
        <f t="shared" ca="1" si="12"/>
        <v>0</v>
      </c>
      <c r="AO52" s="28">
        <f t="shared" ca="1" si="13"/>
        <v>0</v>
      </c>
      <c r="AT52" s="39" t="str">
        <f t="shared" si="35"/>
        <v/>
      </c>
      <c r="AU52" s="52" t="e">
        <f t="shared" si="36"/>
        <v>#VALUE!</v>
      </c>
      <c r="AW52" s="52">
        <v>44</v>
      </c>
      <c r="AX52" t="str">
        <f t="shared" ca="1" si="14"/>
        <v/>
      </c>
      <c r="AY52" s="67" t="str">
        <f t="shared" si="50"/>
        <v/>
      </c>
      <c r="AZ52" s="68" t="e">
        <f t="shared" si="51"/>
        <v>#N/A</v>
      </c>
      <c r="BA52" s="68" t="e">
        <f t="shared" si="52"/>
        <v>#N/A</v>
      </c>
      <c r="BB52" s="68" t="e">
        <f t="shared" si="53"/>
        <v>#N/A</v>
      </c>
      <c r="BC52" s="68" t="e">
        <f t="shared" si="54"/>
        <v>#N/A</v>
      </c>
      <c r="BD52" s="68" t="e">
        <f t="shared" si="55"/>
        <v>#N/A</v>
      </c>
      <c r="BE52">
        <f t="shared" ca="1" si="37"/>
        <v>1</v>
      </c>
      <c r="BF52" s="68" t="e">
        <f t="shared" si="56"/>
        <v>#N/A</v>
      </c>
      <c r="BG52" s="68" t="e">
        <f t="shared" si="57"/>
        <v>#N/A</v>
      </c>
      <c r="BI52">
        <f t="shared" si="58"/>
        <v>0</v>
      </c>
      <c r="BJ52">
        <f t="shared" si="59"/>
        <v>0</v>
      </c>
    </row>
    <row r="53" spans="2:62" ht="15.75" thickBot="1">
      <c r="B53">
        <f t="shared" si="25"/>
        <v>0</v>
      </c>
      <c r="C53" s="3">
        <v>45</v>
      </c>
      <c r="D53" s="2" t="str">
        <f>IF('Front sheet'!$E25="","",'Front sheet'!$E25)</f>
        <v/>
      </c>
      <c r="E53" s="1" t="e">
        <f>IF('Front sheet'!F25="",#N/A,'Front sheet'!F25)</f>
        <v>#N/A</v>
      </c>
      <c r="F53" s="1" t="e">
        <f t="shared" si="38"/>
        <v>#VALUE!</v>
      </c>
      <c r="G53" s="49">
        <f t="shared" ca="1" si="41"/>
        <v>0</v>
      </c>
      <c r="H53" s="49" t="e">
        <f t="shared" si="60"/>
        <v>#N/A</v>
      </c>
      <c r="I53" s="132" t="e">
        <f t="shared" si="61"/>
        <v>#N/A</v>
      </c>
      <c r="J53" s="1" t="str">
        <f t="shared" si="28"/>
        <v/>
      </c>
      <c r="K53" s="134" t="str">
        <f t="shared" si="42"/>
        <v/>
      </c>
      <c r="L53" s="27" t="e">
        <f t="shared" si="62"/>
        <v>#N/A</v>
      </c>
      <c r="M53" s="28">
        <f t="shared" ca="1" si="63"/>
        <v>0</v>
      </c>
      <c r="N53" s="28">
        <f t="shared" ca="1" si="39"/>
        <v>0</v>
      </c>
      <c r="O53" s="28">
        <f t="shared" ca="1" si="40"/>
        <v>0</v>
      </c>
      <c r="Q53" s="28">
        <f>IF(ISERROR($E53),0,IF($E53&gt;$H53,MAX($Q$8:Q52)+1,0))</f>
        <v>0</v>
      </c>
      <c r="R53" s="28">
        <f>IF(ISERROR($E53),0,IF($E53&lt;$I53,MAX($R$8:R52)+1,0))</f>
        <v>0</v>
      </c>
      <c r="S53" s="28" t="e">
        <f t="shared" si="43"/>
        <v>#N/A</v>
      </c>
      <c r="U53" s="28">
        <f t="shared" si="44"/>
        <v>0</v>
      </c>
      <c r="V53" s="28">
        <f t="shared" ca="1" si="31"/>
        <v>0</v>
      </c>
      <c r="W53" s="28" t="e">
        <f t="shared" ca="1" si="45"/>
        <v>#N/A</v>
      </c>
      <c r="Y53" s="28">
        <f t="shared" si="46"/>
        <v>0</v>
      </c>
      <c r="Z53" s="28">
        <f t="shared" ca="1" si="32"/>
        <v>0</v>
      </c>
      <c r="AA53" s="28" t="e">
        <f t="shared" ca="1" si="47"/>
        <v>#N/A</v>
      </c>
      <c r="AC53" s="28">
        <f t="shared" si="7"/>
        <v>0</v>
      </c>
      <c r="AD53" s="28">
        <f t="shared" si="8"/>
        <v>0</v>
      </c>
      <c r="AE53" s="28" t="e">
        <f t="shared" si="48"/>
        <v>#N/A</v>
      </c>
      <c r="AG53" s="28">
        <f t="shared" si="33"/>
        <v>0</v>
      </c>
      <c r="AH53" s="28">
        <f t="shared" si="10"/>
        <v>0</v>
      </c>
      <c r="AI53" s="28" t="e">
        <f t="shared" si="49"/>
        <v>#N/A</v>
      </c>
      <c r="AK53" s="28">
        <f>IF(ISERROR($L53),0,IF($L53&gt;$O53,MAX($AK$8:AK52)+1,0))</f>
        <v>0</v>
      </c>
      <c r="AL53" s="28" t="e">
        <f t="shared" ca="1" si="34"/>
        <v>#N/A</v>
      </c>
      <c r="AN53" s="28">
        <f t="shared" ca="1" si="12"/>
        <v>0</v>
      </c>
      <c r="AO53" s="28">
        <f t="shared" ca="1" si="13"/>
        <v>0</v>
      </c>
      <c r="AT53" s="39" t="str">
        <f t="shared" si="35"/>
        <v/>
      </c>
      <c r="AU53" s="52" t="e">
        <f t="shared" si="36"/>
        <v>#VALUE!</v>
      </c>
      <c r="AW53" s="52">
        <v>45</v>
      </c>
      <c r="AX53" t="str">
        <f t="shared" ca="1" si="14"/>
        <v/>
      </c>
      <c r="AY53" s="67" t="str">
        <f t="shared" si="50"/>
        <v/>
      </c>
      <c r="AZ53" s="68" t="e">
        <f t="shared" si="51"/>
        <v>#N/A</v>
      </c>
      <c r="BA53" s="68" t="e">
        <f t="shared" si="52"/>
        <v>#N/A</v>
      </c>
      <c r="BB53" s="68" t="e">
        <f t="shared" si="53"/>
        <v>#N/A</v>
      </c>
      <c r="BC53" s="68" t="e">
        <f t="shared" si="54"/>
        <v>#N/A</v>
      </c>
      <c r="BD53" s="68" t="e">
        <f t="shared" si="55"/>
        <v>#N/A</v>
      </c>
      <c r="BE53">
        <f t="shared" ca="1" si="37"/>
        <v>1</v>
      </c>
      <c r="BF53" s="68" t="e">
        <f t="shared" si="56"/>
        <v>#N/A</v>
      </c>
      <c r="BG53" s="68" t="e">
        <f t="shared" si="57"/>
        <v>#N/A</v>
      </c>
      <c r="BI53">
        <f t="shared" si="58"/>
        <v>0</v>
      </c>
      <c r="BJ53">
        <f t="shared" si="59"/>
        <v>0</v>
      </c>
    </row>
    <row r="54" spans="2:62" ht="15.75" thickBot="1">
      <c r="B54">
        <f t="shared" si="25"/>
        <v>0</v>
      </c>
      <c r="C54" s="3">
        <v>46</v>
      </c>
      <c r="D54" s="2" t="str">
        <f>IF('Front sheet'!$E26="","",'Front sheet'!$E26)</f>
        <v/>
      </c>
      <c r="E54" s="1" t="e">
        <f>IF('Front sheet'!F26="",#N/A,'Front sheet'!F26)</f>
        <v>#N/A</v>
      </c>
      <c r="F54" s="1" t="e">
        <f t="shared" si="38"/>
        <v>#VALUE!</v>
      </c>
      <c r="G54" s="49">
        <f t="shared" ca="1" si="41"/>
        <v>0</v>
      </c>
      <c r="H54" s="49" t="e">
        <f t="shared" si="60"/>
        <v>#N/A</v>
      </c>
      <c r="I54" s="132" t="e">
        <f t="shared" si="61"/>
        <v>#N/A</v>
      </c>
      <c r="J54" s="1" t="str">
        <f t="shared" si="28"/>
        <v/>
      </c>
      <c r="K54" s="134" t="str">
        <f t="shared" si="42"/>
        <v/>
      </c>
      <c r="L54" s="27" t="e">
        <f t="shared" si="62"/>
        <v>#N/A</v>
      </c>
      <c r="M54" s="28">
        <f t="shared" ca="1" si="63"/>
        <v>0</v>
      </c>
      <c r="N54" s="28">
        <f t="shared" ca="1" si="39"/>
        <v>0</v>
      </c>
      <c r="O54" s="28">
        <f t="shared" ca="1" si="40"/>
        <v>0</v>
      </c>
      <c r="Q54" s="28">
        <f>IF(ISERROR($E54),0,IF($E54&gt;$H54,MAX($Q$8:Q53)+1,0))</f>
        <v>0</v>
      </c>
      <c r="R54" s="28">
        <f>IF(ISERROR($E54),0,IF($E54&lt;$I54,MAX($R$8:R53)+1,0))</f>
        <v>0</v>
      </c>
      <c r="S54" s="28" t="e">
        <f t="shared" si="43"/>
        <v>#N/A</v>
      </c>
      <c r="U54" s="28">
        <f t="shared" si="44"/>
        <v>0</v>
      </c>
      <c r="V54" s="28">
        <f t="shared" ca="1" si="31"/>
        <v>0</v>
      </c>
      <c r="W54" s="28" t="e">
        <f t="shared" ca="1" si="45"/>
        <v>#N/A</v>
      </c>
      <c r="Y54" s="28">
        <f t="shared" si="46"/>
        <v>0</v>
      </c>
      <c r="Z54" s="28">
        <f t="shared" ca="1" si="32"/>
        <v>0</v>
      </c>
      <c r="AA54" s="28" t="e">
        <f t="shared" ca="1" si="47"/>
        <v>#N/A</v>
      </c>
      <c r="AC54" s="28">
        <f t="shared" si="7"/>
        <v>0</v>
      </c>
      <c r="AD54" s="28">
        <f t="shared" si="8"/>
        <v>0</v>
      </c>
      <c r="AE54" s="28" t="e">
        <f t="shared" si="48"/>
        <v>#N/A</v>
      </c>
      <c r="AG54" s="28">
        <f t="shared" si="33"/>
        <v>0</v>
      </c>
      <c r="AH54" s="28">
        <f t="shared" si="10"/>
        <v>0</v>
      </c>
      <c r="AI54" s="28" t="e">
        <f t="shared" si="49"/>
        <v>#N/A</v>
      </c>
      <c r="AK54" s="28">
        <f>IF(ISERROR($L54),0,IF($L54&gt;$O54,MAX($AK$8:AK53)+1,0))</f>
        <v>0</v>
      </c>
      <c r="AL54" s="28" t="e">
        <f t="shared" ca="1" si="34"/>
        <v>#N/A</v>
      </c>
      <c r="AN54" s="28">
        <f t="shared" ca="1" si="12"/>
        <v>0</v>
      </c>
      <c r="AO54" s="28">
        <f t="shared" ca="1" si="13"/>
        <v>0</v>
      </c>
      <c r="AT54" s="39" t="str">
        <f t="shared" si="35"/>
        <v/>
      </c>
      <c r="AU54" s="52" t="e">
        <f t="shared" si="36"/>
        <v>#VALUE!</v>
      </c>
      <c r="AW54" s="52">
        <v>46</v>
      </c>
      <c r="AX54" t="str">
        <f t="shared" ca="1" si="14"/>
        <v/>
      </c>
      <c r="AY54" s="67" t="str">
        <f t="shared" si="50"/>
        <v/>
      </c>
      <c r="AZ54" s="68" t="e">
        <f t="shared" si="51"/>
        <v>#N/A</v>
      </c>
      <c r="BA54" s="68" t="e">
        <f t="shared" si="52"/>
        <v>#N/A</v>
      </c>
      <c r="BB54" s="68" t="e">
        <f t="shared" si="53"/>
        <v>#N/A</v>
      </c>
      <c r="BC54" s="68" t="e">
        <f t="shared" si="54"/>
        <v>#N/A</v>
      </c>
      <c r="BD54" s="68" t="e">
        <f t="shared" si="55"/>
        <v>#N/A</v>
      </c>
      <c r="BE54">
        <f t="shared" ca="1" si="37"/>
        <v>1</v>
      </c>
      <c r="BF54" s="68" t="e">
        <f t="shared" si="56"/>
        <v>#N/A</v>
      </c>
      <c r="BG54" s="68" t="e">
        <f t="shared" si="57"/>
        <v>#N/A</v>
      </c>
      <c r="BI54">
        <f t="shared" si="58"/>
        <v>0</v>
      </c>
      <c r="BJ54">
        <f t="shared" si="59"/>
        <v>0</v>
      </c>
    </row>
    <row r="55" spans="2:62" ht="15.75" thickBot="1">
      <c r="B55">
        <f t="shared" si="25"/>
        <v>0</v>
      </c>
      <c r="C55" s="3">
        <v>47</v>
      </c>
      <c r="D55" s="2" t="str">
        <f>IF('Front sheet'!$E27="","",'Front sheet'!$E27)</f>
        <v/>
      </c>
      <c r="E55" s="1" t="e">
        <f>IF('Front sheet'!F27="",#N/A,'Front sheet'!F27)</f>
        <v>#N/A</v>
      </c>
      <c r="F55" s="1" t="e">
        <f t="shared" si="38"/>
        <v>#VALUE!</v>
      </c>
      <c r="G55" s="49">
        <f t="shared" ca="1" si="41"/>
        <v>0</v>
      </c>
      <c r="H55" s="49" t="e">
        <f t="shared" si="60"/>
        <v>#N/A</v>
      </c>
      <c r="I55" s="132" t="e">
        <f t="shared" si="61"/>
        <v>#N/A</v>
      </c>
      <c r="J55" s="1" t="str">
        <f t="shared" si="28"/>
        <v/>
      </c>
      <c r="K55" s="134" t="str">
        <f t="shared" si="42"/>
        <v/>
      </c>
      <c r="L55" s="27" t="e">
        <f t="shared" si="62"/>
        <v>#N/A</v>
      </c>
      <c r="M55" s="28">
        <f t="shared" ca="1" si="63"/>
        <v>0</v>
      </c>
      <c r="N55" s="28">
        <f t="shared" ca="1" si="39"/>
        <v>0</v>
      </c>
      <c r="O55" s="28">
        <f t="shared" ca="1" si="40"/>
        <v>0</v>
      </c>
      <c r="Q55" s="28">
        <f>IF(ISERROR($E55),0,IF($E55&gt;$H55,MAX($Q$8:Q54)+1,0))</f>
        <v>0</v>
      </c>
      <c r="R55" s="28">
        <f>IF(ISERROR($E55),0,IF($E55&lt;$I55,MAX($R$8:R54)+1,0))</f>
        <v>0</v>
      </c>
      <c r="S55" s="28" t="e">
        <f t="shared" si="43"/>
        <v>#N/A</v>
      </c>
      <c r="U55" s="28">
        <f t="shared" si="44"/>
        <v>0</v>
      </c>
      <c r="V55" s="28">
        <f t="shared" ca="1" si="31"/>
        <v>0</v>
      </c>
      <c r="W55" s="28" t="e">
        <f t="shared" ca="1" si="45"/>
        <v>#N/A</v>
      </c>
      <c r="Y55" s="28">
        <f t="shared" si="46"/>
        <v>0</v>
      </c>
      <c r="Z55" s="28">
        <f t="shared" ca="1" si="32"/>
        <v>0</v>
      </c>
      <c r="AA55" s="28" t="e">
        <f t="shared" ca="1" si="47"/>
        <v>#N/A</v>
      </c>
      <c r="AC55" s="28">
        <f t="shared" si="7"/>
        <v>0</v>
      </c>
      <c r="AD55" s="28">
        <f t="shared" si="8"/>
        <v>0</v>
      </c>
      <c r="AE55" s="28" t="e">
        <f t="shared" si="48"/>
        <v>#N/A</v>
      </c>
      <c r="AG55" s="28">
        <f t="shared" si="33"/>
        <v>0</v>
      </c>
      <c r="AH55" s="28">
        <f t="shared" si="10"/>
        <v>0</v>
      </c>
      <c r="AI55" s="28" t="e">
        <f t="shared" si="49"/>
        <v>#N/A</v>
      </c>
      <c r="AK55" s="28">
        <f>IF(ISERROR($L55),0,IF($L55&gt;$O55,MAX($AK$8:AK54)+1,0))</f>
        <v>0</v>
      </c>
      <c r="AL55" s="28" t="e">
        <f t="shared" ca="1" si="34"/>
        <v>#N/A</v>
      </c>
      <c r="AN55" s="28">
        <f t="shared" ca="1" si="12"/>
        <v>0</v>
      </c>
      <c r="AO55" s="28">
        <f t="shared" ca="1" si="13"/>
        <v>0</v>
      </c>
      <c r="AT55" s="39" t="str">
        <f t="shared" si="35"/>
        <v/>
      </c>
      <c r="AU55" s="52" t="e">
        <f t="shared" si="36"/>
        <v>#VALUE!</v>
      </c>
      <c r="AW55" s="52">
        <v>47</v>
      </c>
      <c r="AX55" t="str">
        <f t="shared" ca="1" si="14"/>
        <v/>
      </c>
      <c r="AY55" s="67" t="str">
        <f t="shared" si="50"/>
        <v/>
      </c>
      <c r="AZ55" s="68" t="e">
        <f t="shared" si="51"/>
        <v>#N/A</v>
      </c>
      <c r="BA55" s="68" t="e">
        <f t="shared" si="52"/>
        <v>#N/A</v>
      </c>
      <c r="BB55" s="68" t="e">
        <f t="shared" si="53"/>
        <v>#N/A</v>
      </c>
      <c r="BC55" s="68" t="e">
        <f t="shared" si="54"/>
        <v>#N/A</v>
      </c>
      <c r="BD55" s="68" t="e">
        <f t="shared" si="55"/>
        <v>#N/A</v>
      </c>
      <c r="BE55">
        <f t="shared" ca="1" si="37"/>
        <v>1</v>
      </c>
      <c r="BF55" s="68" t="e">
        <f t="shared" si="56"/>
        <v>#N/A</v>
      </c>
      <c r="BG55" s="68" t="e">
        <f t="shared" si="57"/>
        <v>#N/A</v>
      </c>
      <c r="BI55">
        <f t="shared" si="58"/>
        <v>0</v>
      </c>
      <c r="BJ55">
        <f t="shared" si="59"/>
        <v>0</v>
      </c>
    </row>
    <row r="56" spans="2:62" ht="15.75" thickBot="1">
      <c r="B56">
        <f t="shared" si="25"/>
        <v>0</v>
      </c>
      <c r="C56" s="3">
        <v>48</v>
      </c>
      <c r="D56" s="2" t="str">
        <f>IF('Front sheet'!$E28="","",'Front sheet'!$E28)</f>
        <v/>
      </c>
      <c r="E56" s="1" t="e">
        <f>IF('Front sheet'!F28="",#N/A,'Front sheet'!F28)</f>
        <v>#N/A</v>
      </c>
      <c r="F56" s="1" t="e">
        <f t="shared" si="38"/>
        <v>#VALUE!</v>
      </c>
      <c r="G56" s="49">
        <f t="shared" ca="1" si="41"/>
        <v>0</v>
      </c>
      <c r="H56" s="49" t="e">
        <f t="shared" si="60"/>
        <v>#N/A</v>
      </c>
      <c r="I56" s="132" t="e">
        <f t="shared" si="61"/>
        <v>#N/A</v>
      </c>
      <c r="J56" s="1" t="str">
        <f t="shared" si="28"/>
        <v/>
      </c>
      <c r="K56" s="134" t="str">
        <f t="shared" si="42"/>
        <v/>
      </c>
      <c r="L56" s="27" t="e">
        <f t="shared" si="62"/>
        <v>#N/A</v>
      </c>
      <c r="M56" s="28">
        <f t="shared" ca="1" si="63"/>
        <v>0</v>
      </c>
      <c r="N56" s="28">
        <f t="shared" ca="1" si="39"/>
        <v>0</v>
      </c>
      <c r="O56" s="28">
        <f t="shared" ca="1" si="40"/>
        <v>0</v>
      </c>
      <c r="Q56" s="28">
        <f>IF(ISERROR($E56),0,IF($E56&gt;$H56,MAX($Q$8:Q55)+1,0))</f>
        <v>0</v>
      </c>
      <c r="R56" s="28">
        <f>IF(ISERROR($E56),0,IF($E56&lt;$I56,MAX($R$8:R55)+1,0))</f>
        <v>0</v>
      </c>
      <c r="S56" s="28" t="e">
        <f t="shared" si="43"/>
        <v>#N/A</v>
      </c>
      <c r="U56" s="28">
        <f t="shared" si="44"/>
        <v>0</v>
      </c>
      <c r="V56" s="28">
        <f t="shared" ca="1" si="31"/>
        <v>0</v>
      </c>
      <c r="W56" s="28" t="e">
        <f t="shared" ca="1" si="45"/>
        <v>#N/A</v>
      </c>
      <c r="Y56" s="28">
        <f t="shared" si="46"/>
        <v>0</v>
      </c>
      <c r="Z56" s="28">
        <f t="shared" ca="1" si="32"/>
        <v>0</v>
      </c>
      <c r="AA56" s="28" t="e">
        <f t="shared" ca="1" si="47"/>
        <v>#N/A</v>
      </c>
      <c r="AC56" s="28">
        <f t="shared" si="7"/>
        <v>0</v>
      </c>
      <c r="AD56" s="28">
        <f t="shared" si="8"/>
        <v>0</v>
      </c>
      <c r="AE56" s="28" t="e">
        <f t="shared" si="48"/>
        <v>#N/A</v>
      </c>
      <c r="AG56" s="28">
        <f t="shared" si="33"/>
        <v>0</v>
      </c>
      <c r="AH56" s="28">
        <f t="shared" si="10"/>
        <v>0</v>
      </c>
      <c r="AI56" s="28" t="e">
        <f t="shared" si="49"/>
        <v>#N/A</v>
      </c>
      <c r="AK56" s="28">
        <f>IF(ISERROR($L56),0,IF($L56&gt;$O56,MAX($AK$8:AK55)+1,0))</f>
        <v>0</v>
      </c>
      <c r="AL56" s="28" t="e">
        <f t="shared" ca="1" si="34"/>
        <v>#N/A</v>
      </c>
      <c r="AN56" s="28">
        <f t="shared" ca="1" si="12"/>
        <v>0</v>
      </c>
      <c r="AO56" s="28">
        <f t="shared" ca="1" si="13"/>
        <v>0</v>
      </c>
      <c r="AT56" s="39" t="str">
        <f t="shared" si="35"/>
        <v/>
      </c>
      <c r="AU56" s="52" t="e">
        <f t="shared" si="36"/>
        <v>#VALUE!</v>
      </c>
      <c r="AW56" s="52">
        <v>48</v>
      </c>
      <c r="AX56" t="str">
        <f t="shared" ca="1" si="14"/>
        <v/>
      </c>
      <c r="AY56" s="67" t="str">
        <f t="shared" si="50"/>
        <v/>
      </c>
      <c r="AZ56" s="68" t="e">
        <f t="shared" si="51"/>
        <v>#N/A</v>
      </c>
      <c r="BA56" s="68" t="e">
        <f t="shared" si="52"/>
        <v>#N/A</v>
      </c>
      <c r="BB56" s="68" t="e">
        <f t="shared" si="53"/>
        <v>#N/A</v>
      </c>
      <c r="BC56" s="68" t="e">
        <f t="shared" si="54"/>
        <v>#N/A</v>
      </c>
      <c r="BD56" s="68" t="e">
        <f t="shared" si="55"/>
        <v>#N/A</v>
      </c>
      <c r="BE56">
        <f t="shared" ca="1" si="37"/>
        <v>1</v>
      </c>
      <c r="BF56" s="68" t="e">
        <f t="shared" si="56"/>
        <v>#N/A</v>
      </c>
      <c r="BG56" s="68" t="e">
        <f t="shared" si="57"/>
        <v>#N/A</v>
      </c>
      <c r="BI56">
        <f t="shared" si="58"/>
        <v>0</v>
      </c>
      <c r="BJ56">
        <f t="shared" si="59"/>
        <v>0</v>
      </c>
    </row>
    <row r="57" spans="2:62" ht="15.75" thickBot="1">
      <c r="B57">
        <f t="shared" si="25"/>
        <v>0</v>
      </c>
      <c r="C57" s="5">
        <v>49</v>
      </c>
      <c r="D57" s="51" t="str">
        <f>IF('Front sheet'!$E29="","",'Front sheet'!$E29)</f>
        <v/>
      </c>
      <c r="E57" s="1" t="e">
        <f>IF('Front sheet'!F29="",#N/A,'Front sheet'!F29)</f>
        <v>#N/A</v>
      </c>
      <c r="F57" s="1" t="e">
        <f t="shared" si="38"/>
        <v>#VALUE!</v>
      </c>
      <c r="G57" s="49">
        <f t="shared" ca="1" si="41"/>
        <v>0</v>
      </c>
      <c r="H57" s="49" t="e">
        <f t="shared" si="60"/>
        <v>#N/A</v>
      </c>
      <c r="I57" s="132" t="e">
        <f t="shared" si="61"/>
        <v>#N/A</v>
      </c>
      <c r="J57" s="1" t="str">
        <f t="shared" si="28"/>
        <v/>
      </c>
      <c r="K57" s="134" t="str">
        <f t="shared" si="42"/>
        <v/>
      </c>
      <c r="L57" s="27" t="e">
        <f t="shared" si="62"/>
        <v>#N/A</v>
      </c>
      <c r="M57" s="28">
        <f t="shared" ca="1" si="63"/>
        <v>0</v>
      </c>
      <c r="N57" s="28">
        <f t="shared" ca="1" si="39"/>
        <v>0</v>
      </c>
      <c r="O57" s="28">
        <f t="shared" ca="1" si="40"/>
        <v>0</v>
      </c>
      <c r="Q57" s="28">
        <f>IF(ISERROR($E57),0,IF($E57&gt;$H57,MAX($Q$8:Q56)+1,0))</f>
        <v>0</v>
      </c>
      <c r="R57" s="28">
        <f>IF(ISERROR($E57),0,IF($E57&lt;$I57,MAX($R$8:R56)+1,0))</f>
        <v>0</v>
      </c>
      <c r="S57" s="28" t="e">
        <f t="shared" si="43"/>
        <v>#N/A</v>
      </c>
      <c r="U57" s="28">
        <f t="shared" si="44"/>
        <v>0</v>
      </c>
      <c r="V57" s="28">
        <f t="shared" ca="1" si="31"/>
        <v>0</v>
      </c>
      <c r="W57" s="28" t="e">
        <f t="shared" ca="1" si="45"/>
        <v>#N/A</v>
      </c>
      <c r="Y57" s="28">
        <f t="shared" si="46"/>
        <v>0</v>
      </c>
      <c r="Z57" s="28">
        <f t="shared" ca="1" si="32"/>
        <v>0</v>
      </c>
      <c r="AA57" s="28" t="e">
        <f t="shared" ca="1" si="47"/>
        <v>#N/A</v>
      </c>
      <c r="AC57" s="28">
        <f t="shared" si="7"/>
        <v>0</v>
      </c>
      <c r="AD57" s="28">
        <f t="shared" si="8"/>
        <v>0</v>
      </c>
      <c r="AE57" s="28" t="e">
        <f t="shared" si="48"/>
        <v>#N/A</v>
      </c>
      <c r="AG57" s="28">
        <f t="shared" si="33"/>
        <v>0</v>
      </c>
      <c r="AH57" s="28">
        <f t="shared" si="10"/>
        <v>0</v>
      </c>
      <c r="AI57" s="28" t="e">
        <f t="shared" si="49"/>
        <v>#N/A</v>
      </c>
      <c r="AK57" s="28">
        <f>IF(ISERROR($L57),0,IF($L57&gt;$O57,MAX($AK$8:AK56)+1,0))</f>
        <v>0</v>
      </c>
      <c r="AL57" s="28" t="e">
        <f t="shared" ca="1" si="34"/>
        <v>#N/A</v>
      </c>
      <c r="AN57" s="28">
        <f t="shared" ca="1" si="12"/>
        <v>0</v>
      </c>
      <c r="AO57" s="28">
        <f t="shared" ca="1" si="13"/>
        <v>0</v>
      </c>
      <c r="AT57" s="39" t="str">
        <f t="shared" si="35"/>
        <v/>
      </c>
      <c r="AU57" s="52" t="e">
        <f t="shared" si="36"/>
        <v>#VALUE!</v>
      </c>
      <c r="AW57" s="52">
        <v>49</v>
      </c>
      <c r="AX57" t="str">
        <f t="shared" ca="1" si="14"/>
        <v/>
      </c>
      <c r="AY57" s="67" t="str">
        <f t="shared" si="50"/>
        <v/>
      </c>
      <c r="AZ57" s="68" t="e">
        <f t="shared" si="51"/>
        <v>#N/A</v>
      </c>
      <c r="BA57" s="68" t="e">
        <f t="shared" si="52"/>
        <v>#N/A</v>
      </c>
      <c r="BB57" s="68" t="e">
        <f t="shared" si="53"/>
        <v>#N/A</v>
      </c>
      <c r="BC57" s="68" t="e">
        <f t="shared" si="54"/>
        <v>#N/A</v>
      </c>
      <c r="BD57" s="68" t="e">
        <f t="shared" si="55"/>
        <v>#N/A</v>
      </c>
      <c r="BE57">
        <f t="shared" ca="1" si="37"/>
        <v>1</v>
      </c>
      <c r="BF57" s="68" t="e">
        <f t="shared" si="56"/>
        <v>#N/A</v>
      </c>
      <c r="BG57" s="68" t="e">
        <f t="shared" si="57"/>
        <v>#N/A</v>
      </c>
      <c r="BI57">
        <f t="shared" si="58"/>
        <v>0</v>
      </c>
      <c r="BJ57">
        <f t="shared" si="59"/>
        <v>0</v>
      </c>
    </row>
    <row r="58" spans="2:62" ht="15.75" thickBot="1">
      <c r="B58">
        <f t="shared" si="25"/>
        <v>0</v>
      </c>
      <c r="C58" s="47">
        <v>50</v>
      </c>
      <c r="D58" s="48" t="str">
        <f>IF('Front sheet'!$E30="","",'Front sheet'!$E30)</f>
        <v/>
      </c>
      <c r="E58" s="1" t="e">
        <f>IF('Front sheet'!F30="",#N/A,'Front sheet'!F30)</f>
        <v>#N/A</v>
      </c>
      <c r="F58" s="1" t="e">
        <f t="shared" si="38"/>
        <v>#VALUE!</v>
      </c>
      <c r="G58" s="49">
        <f t="shared" ca="1" si="41"/>
        <v>0</v>
      </c>
      <c r="H58" s="49" t="e">
        <f t="shared" si="60"/>
        <v>#N/A</v>
      </c>
      <c r="I58" s="132" t="e">
        <f t="shared" si="61"/>
        <v>#N/A</v>
      </c>
      <c r="J58" s="1" t="str">
        <f t="shared" si="28"/>
        <v/>
      </c>
      <c r="K58" s="134" t="str">
        <f t="shared" si="42"/>
        <v/>
      </c>
      <c r="L58" s="27" t="e">
        <f t="shared" si="62"/>
        <v>#N/A</v>
      </c>
      <c r="M58" s="28">
        <f t="shared" ca="1" si="63"/>
        <v>0</v>
      </c>
      <c r="N58" s="28">
        <f t="shared" ca="1" si="39"/>
        <v>0</v>
      </c>
      <c r="O58" s="28">
        <f t="shared" ca="1" si="40"/>
        <v>0</v>
      </c>
      <c r="Q58" s="28">
        <f>IF(ISERROR($E58),0,IF($E58&gt;$H58,MAX($Q$8:Q57)+1,0))</f>
        <v>0</v>
      </c>
      <c r="R58" s="28">
        <f>IF(ISERROR($E58),0,IF($E58&lt;$I58,MAX($R$8:R57)+1,0))</f>
        <v>0</v>
      </c>
      <c r="S58" s="28" t="e">
        <f t="shared" si="43"/>
        <v>#N/A</v>
      </c>
      <c r="U58" s="28">
        <f t="shared" si="44"/>
        <v>0</v>
      </c>
      <c r="V58" s="28">
        <f t="shared" ca="1" si="31"/>
        <v>0</v>
      </c>
      <c r="W58" s="28" t="e">
        <f t="shared" ca="1" si="45"/>
        <v>#N/A</v>
      </c>
      <c r="Y58" s="28">
        <f t="shared" si="46"/>
        <v>0</v>
      </c>
      <c r="Z58" s="28">
        <f t="shared" ca="1" si="32"/>
        <v>0</v>
      </c>
      <c r="AA58" s="28" t="e">
        <f t="shared" ca="1" si="47"/>
        <v>#N/A</v>
      </c>
      <c r="AC58" s="28">
        <f t="shared" si="7"/>
        <v>0</v>
      </c>
      <c r="AD58" s="28">
        <f t="shared" si="8"/>
        <v>0</v>
      </c>
      <c r="AE58" s="28" t="e">
        <f t="shared" si="48"/>
        <v>#N/A</v>
      </c>
      <c r="AG58" s="28">
        <f t="shared" si="33"/>
        <v>0</v>
      </c>
      <c r="AH58" s="28">
        <f t="shared" si="10"/>
        <v>0</v>
      </c>
      <c r="AI58" s="28" t="e">
        <f t="shared" si="49"/>
        <v>#N/A</v>
      </c>
      <c r="AK58" s="28">
        <f>IF(ISERROR($L58),0,IF($L58&gt;$O58,MAX($AK$8:AK57)+1,0))</f>
        <v>0</v>
      </c>
      <c r="AL58" s="28" t="e">
        <f t="shared" ca="1" si="34"/>
        <v>#N/A</v>
      </c>
      <c r="AN58" s="28">
        <f t="shared" ca="1" si="12"/>
        <v>0</v>
      </c>
      <c r="AO58" s="28">
        <f t="shared" ca="1" si="13"/>
        <v>0</v>
      </c>
      <c r="AT58" s="39" t="str">
        <f t="shared" si="35"/>
        <v/>
      </c>
      <c r="AU58" s="52" t="e">
        <f t="shared" si="36"/>
        <v>#VALUE!</v>
      </c>
      <c r="AW58" s="52">
        <v>50</v>
      </c>
      <c r="AX58" t="str">
        <f t="shared" ca="1" si="14"/>
        <v/>
      </c>
      <c r="AY58" s="67" t="str">
        <f t="shared" si="50"/>
        <v/>
      </c>
      <c r="AZ58" s="68" t="e">
        <f t="shared" si="51"/>
        <v>#N/A</v>
      </c>
      <c r="BA58" s="68" t="e">
        <f t="shared" si="52"/>
        <v>#N/A</v>
      </c>
      <c r="BB58" s="68" t="e">
        <f t="shared" si="53"/>
        <v>#N/A</v>
      </c>
      <c r="BC58" s="68" t="e">
        <f t="shared" si="54"/>
        <v>#N/A</v>
      </c>
      <c r="BD58" s="68" t="e">
        <f t="shared" si="55"/>
        <v>#N/A</v>
      </c>
      <c r="BE58">
        <f t="shared" ca="1" si="37"/>
        <v>1</v>
      </c>
      <c r="BF58" s="68" t="e">
        <f t="shared" si="56"/>
        <v>#N/A</v>
      </c>
      <c r="BG58" s="68" t="e">
        <f t="shared" si="57"/>
        <v>#N/A</v>
      </c>
      <c r="BI58">
        <f t="shared" si="58"/>
        <v>0</v>
      </c>
      <c r="BJ58">
        <f t="shared" si="59"/>
        <v>0</v>
      </c>
    </row>
    <row r="59" spans="2:62" ht="15.75" thickBot="1">
      <c r="B59">
        <f t="shared" si="25"/>
        <v>0</v>
      </c>
      <c r="C59" s="3">
        <v>51</v>
      </c>
      <c r="D59" s="2" t="str">
        <f>IF('Front sheet'!$E31="","",'Front sheet'!$E31)</f>
        <v/>
      </c>
      <c r="E59" s="1" t="e">
        <f>IF('Front sheet'!F31="",#N/A,'Front sheet'!F31)</f>
        <v>#N/A</v>
      </c>
      <c r="F59" s="1" t="e">
        <f t="shared" si="38"/>
        <v>#VALUE!</v>
      </c>
      <c r="G59" s="49">
        <f t="shared" ca="1" si="41"/>
        <v>0</v>
      </c>
      <c r="H59" s="49" t="e">
        <f t="shared" si="60"/>
        <v>#N/A</v>
      </c>
      <c r="I59" s="132" t="e">
        <f t="shared" si="61"/>
        <v>#N/A</v>
      </c>
      <c r="J59" s="1" t="str">
        <f t="shared" si="28"/>
        <v/>
      </c>
      <c r="K59" s="134" t="str">
        <f t="shared" si="42"/>
        <v/>
      </c>
      <c r="L59" s="27" t="e">
        <f t="shared" si="62"/>
        <v>#N/A</v>
      </c>
      <c r="M59" s="28">
        <f t="shared" ca="1" si="63"/>
        <v>0</v>
      </c>
      <c r="N59" s="28">
        <f t="shared" ca="1" si="39"/>
        <v>0</v>
      </c>
      <c r="O59" s="28">
        <f t="shared" ca="1" si="40"/>
        <v>0</v>
      </c>
      <c r="Q59" s="28">
        <f>IF(ISERROR($E59),0,IF($E59&gt;$H59,MAX($Q$8:Q58)+1,0))</f>
        <v>0</v>
      </c>
      <c r="R59" s="28">
        <f>IF(ISERROR($E59),0,IF($E59&lt;$I59,MAX($R$8:R58)+1,0))</f>
        <v>0</v>
      </c>
      <c r="S59" s="28" t="e">
        <f t="shared" si="43"/>
        <v>#N/A</v>
      </c>
      <c r="U59" s="28">
        <f t="shared" si="44"/>
        <v>0</v>
      </c>
      <c r="V59" s="28">
        <f t="shared" ca="1" si="31"/>
        <v>0</v>
      </c>
      <c r="W59" s="28" t="e">
        <f t="shared" ca="1" si="45"/>
        <v>#N/A</v>
      </c>
      <c r="Y59" s="28">
        <f t="shared" si="46"/>
        <v>0</v>
      </c>
      <c r="Z59" s="28">
        <f t="shared" ca="1" si="32"/>
        <v>0</v>
      </c>
      <c r="AA59" s="28" t="e">
        <f t="shared" ca="1" si="47"/>
        <v>#N/A</v>
      </c>
      <c r="AC59" s="28">
        <f t="shared" si="7"/>
        <v>0</v>
      </c>
      <c r="AD59" s="28">
        <f t="shared" si="8"/>
        <v>0</v>
      </c>
      <c r="AE59" s="28" t="e">
        <f t="shared" si="48"/>
        <v>#N/A</v>
      </c>
      <c r="AG59" s="28">
        <f t="shared" si="33"/>
        <v>0</v>
      </c>
      <c r="AH59" s="28">
        <f t="shared" si="10"/>
        <v>0</v>
      </c>
      <c r="AI59" s="28" t="e">
        <f t="shared" si="49"/>
        <v>#N/A</v>
      </c>
      <c r="AK59" s="28">
        <f>IF(ISERROR($L59),0,IF($L59&gt;$O59,MAX($AK$8:AK58)+1,0))</f>
        <v>0</v>
      </c>
      <c r="AL59" s="28" t="e">
        <f t="shared" ca="1" si="34"/>
        <v>#N/A</v>
      </c>
      <c r="AN59" s="28">
        <f t="shared" ca="1" si="12"/>
        <v>0</v>
      </c>
      <c r="AO59" s="28">
        <f t="shared" ca="1" si="13"/>
        <v>0</v>
      </c>
      <c r="AT59" s="39" t="str">
        <f t="shared" si="35"/>
        <v/>
      </c>
      <c r="AU59" s="52" t="e">
        <f t="shared" si="36"/>
        <v>#VALUE!</v>
      </c>
      <c r="AW59" s="52">
        <v>51</v>
      </c>
      <c r="AX59" t="str">
        <f t="shared" ca="1" si="14"/>
        <v/>
      </c>
      <c r="AY59" s="67" t="str">
        <f t="shared" si="50"/>
        <v/>
      </c>
      <c r="AZ59" s="68" t="e">
        <f t="shared" si="51"/>
        <v>#N/A</v>
      </c>
      <c r="BA59" s="68" t="e">
        <f t="shared" si="52"/>
        <v>#N/A</v>
      </c>
      <c r="BB59" s="68" t="e">
        <f t="shared" si="53"/>
        <v>#N/A</v>
      </c>
      <c r="BC59" s="68" t="e">
        <f t="shared" si="54"/>
        <v>#N/A</v>
      </c>
      <c r="BD59" s="68" t="e">
        <f t="shared" si="55"/>
        <v>#N/A</v>
      </c>
      <c r="BE59">
        <f t="shared" ca="1" si="37"/>
        <v>1</v>
      </c>
      <c r="BF59" s="68" t="e">
        <f t="shared" si="56"/>
        <v>#N/A</v>
      </c>
      <c r="BG59" s="68" t="e">
        <f t="shared" si="57"/>
        <v>#N/A</v>
      </c>
      <c r="BI59">
        <f t="shared" si="58"/>
        <v>0</v>
      </c>
      <c r="BJ59">
        <f t="shared" si="59"/>
        <v>0</v>
      </c>
    </row>
    <row r="60" spans="2:62" ht="15.75" thickBot="1">
      <c r="B60">
        <f t="shared" si="25"/>
        <v>0</v>
      </c>
      <c r="C60" s="3">
        <v>52</v>
      </c>
      <c r="D60" s="2" t="str">
        <f>IF('Front sheet'!$E32="","",'Front sheet'!$E32)</f>
        <v/>
      </c>
      <c r="E60" s="1" t="e">
        <f>IF('Front sheet'!F32="",#N/A,'Front sheet'!F32)</f>
        <v>#N/A</v>
      </c>
      <c r="F60" s="1" t="e">
        <f t="shared" si="38"/>
        <v>#VALUE!</v>
      </c>
      <c r="G60" s="49">
        <f t="shared" ca="1" si="41"/>
        <v>0</v>
      </c>
      <c r="H60" s="49" t="e">
        <f t="shared" si="60"/>
        <v>#N/A</v>
      </c>
      <c r="I60" s="132" t="e">
        <f t="shared" si="61"/>
        <v>#N/A</v>
      </c>
      <c r="J60" s="1" t="str">
        <f t="shared" si="28"/>
        <v/>
      </c>
      <c r="K60" s="134" t="str">
        <f t="shared" si="42"/>
        <v/>
      </c>
      <c r="L60" s="27" t="e">
        <f t="shared" si="62"/>
        <v>#N/A</v>
      </c>
      <c r="M60" s="28">
        <f t="shared" ca="1" si="63"/>
        <v>0</v>
      </c>
      <c r="N60" s="28">
        <f t="shared" ca="1" si="39"/>
        <v>0</v>
      </c>
      <c r="O60" s="28">
        <f t="shared" ca="1" si="40"/>
        <v>0</v>
      </c>
      <c r="Q60" s="28">
        <f>IF(ISERROR($E60),0,IF($E60&gt;$H60,MAX($Q$8:Q59)+1,0))</f>
        <v>0</v>
      </c>
      <c r="R60" s="28">
        <f>IF(ISERROR($E60),0,IF($E60&lt;$I60,MAX($R$8:R59)+1,0))</f>
        <v>0</v>
      </c>
      <c r="S60" s="28" t="e">
        <f t="shared" si="43"/>
        <v>#N/A</v>
      </c>
      <c r="U60" s="28">
        <f t="shared" si="44"/>
        <v>0</v>
      </c>
      <c r="V60" s="28">
        <f t="shared" ca="1" si="31"/>
        <v>0</v>
      </c>
      <c r="W60" s="28" t="e">
        <f t="shared" ca="1" si="45"/>
        <v>#N/A</v>
      </c>
      <c r="Y60" s="28">
        <f t="shared" si="46"/>
        <v>0</v>
      </c>
      <c r="Z60" s="28">
        <f t="shared" ca="1" si="32"/>
        <v>0</v>
      </c>
      <c r="AA60" s="28" t="e">
        <f t="shared" ca="1" si="47"/>
        <v>#N/A</v>
      </c>
      <c r="AC60" s="28">
        <f t="shared" si="7"/>
        <v>0</v>
      </c>
      <c r="AD60" s="28">
        <f t="shared" si="8"/>
        <v>0</v>
      </c>
      <c r="AE60" s="28" t="e">
        <f t="shared" si="48"/>
        <v>#N/A</v>
      </c>
      <c r="AG60" s="28">
        <f t="shared" si="33"/>
        <v>0</v>
      </c>
      <c r="AH60" s="28">
        <f t="shared" si="10"/>
        <v>0</v>
      </c>
      <c r="AI60" s="28" t="e">
        <f t="shared" si="49"/>
        <v>#N/A</v>
      </c>
      <c r="AK60" s="28">
        <f>IF(ISERROR($L60),0,IF($L60&gt;$O60,MAX($AK$8:AK59)+1,0))</f>
        <v>0</v>
      </c>
      <c r="AL60" s="28" t="e">
        <f t="shared" ca="1" si="34"/>
        <v>#N/A</v>
      </c>
      <c r="AN60" s="28">
        <f t="shared" ca="1" si="12"/>
        <v>0</v>
      </c>
      <c r="AO60" s="28">
        <f t="shared" ca="1" si="13"/>
        <v>0</v>
      </c>
      <c r="AT60" s="39" t="str">
        <f t="shared" si="35"/>
        <v/>
      </c>
      <c r="AU60" s="52" t="e">
        <f t="shared" si="36"/>
        <v>#VALUE!</v>
      </c>
      <c r="AW60" s="52">
        <v>52</v>
      </c>
      <c r="AX60" t="str">
        <f t="shared" ca="1" si="14"/>
        <v/>
      </c>
      <c r="AY60" s="67" t="str">
        <f t="shared" si="50"/>
        <v/>
      </c>
      <c r="AZ60" s="68" t="e">
        <f t="shared" si="51"/>
        <v>#N/A</v>
      </c>
      <c r="BA60" s="68" t="e">
        <f t="shared" si="52"/>
        <v>#N/A</v>
      </c>
      <c r="BB60" s="68" t="e">
        <f t="shared" si="53"/>
        <v>#N/A</v>
      </c>
      <c r="BC60" s="68" t="e">
        <f t="shared" si="54"/>
        <v>#N/A</v>
      </c>
      <c r="BD60" s="68" t="e">
        <f t="shared" si="55"/>
        <v>#N/A</v>
      </c>
      <c r="BE60">
        <f t="shared" ca="1" si="37"/>
        <v>1</v>
      </c>
      <c r="BF60" s="68" t="e">
        <f t="shared" si="56"/>
        <v>#N/A</v>
      </c>
      <c r="BG60" s="68" t="e">
        <f t="shared" si="57"/>
        <v>#N/A</v>
      </c>
      <c r="BI60">
        <f t="shared" si="58"/>
        <v>0</v>
      </c>
      <c r="BJ60">
        <f t="shared" si="59"/>
        <v>0</v>
      </c>
    </row>
    <row r="61" spans="2:62" ht="15.75" thickBot="1">
      <c r="B61">
        <f t="shared" si="25"/>
        <v>0</v>
      </c>
      <c r="C61" s="3">
        <v>53</v>
      </c>
      <c r="D61" s="2" t="str">
        <f>IF('Front sheet'!$E33="","",'Front sheet'!$E33)</f>
        <v/>
      </c>
      <c r="E61" s="1" t="e">
        <f>IF('Front sheet'!F33="",#N/A,'Front sheet'!F33)</f>
        <v>#N/A</v>
      </c>
      <c r="F61" s="1" t="e">
        <f t="shared" si="38"/>
        <v>#VALUE!</v>
      </c>
      <c r="G61" s="49">
        <f t="shared" ca="1" si="41"/>
        <v>0</v>
      </c>
      <c r="H61" s="49" t="e">
        <f t="shared" si="60"/>
        <v>#N/A</v>
      </c>
      <c r="I61" s="132" t="e">
        <f t="shared" si="61"/>
        <v>#N/A</v>
      </c>
      <c r="J61" s="1" t="str">
        <f t="shared" si="28"/>
        <v/>
      </c>
      <c r="K61" s="134" t="str">
        <f t="shared" si="42"/>
        <v/>
      </c>
      <c r="L61" s="27" t="e">
        <f t="shared" si="62"/>
        <v>#N/A</v>
      </c>
      <c r="M61" s="28">
        <f t="shared" ca="1" si="63"/>
        <v>0</v>
      </c>
      <c r="N61" s="28">
        <f t="shared" ca="1" si="39"/>
        <v>0</v>
      </c>
      <c r="O61" s="28">
        <f t="shared" ca="1" si="40"/>
        <v>0</v>
      </c>
      <c r="Q61" s="28">
        <f>IF(ISERROR($E61),0,IF($E61&gt;$H61,MAX($Q$8:Q60)+1,0))</f>
        <v>0</v>
      </c>
      <c r="R61" s="28">
        <f>IF(ISERROR($E61),0,IF($E61&lt;$I61,MAX($R$8:R60)+1,0))</f>
        <v>0</v>
      </c>
      <c r="S61" s="28" t="e">
        <f t="shared" si="43"/>
        <v>#N/A</v>
      </c>
      <c r="U61" s="28">
        <f t="shared" si="44"/>
        <v>0</v>
      </c>
      <c r="V61" s="28">
        <f t="shared" ca="1" si="31"/>
        <v>0</v>
      </c>
      <c r="W61" s="28" t="e">
        <f t="shared" ca="1" si="45"/>
        <v>#N/A</v>
      </c>
      <c r="Y61" s="28">
        <f t="shared" si="46"/>
        <v>0</v>
      </c>
      <c r="Z61" s="28">
        <f t="shared" ca="1" si="32"/>
        <v>0</v>
      </c>
      <c r="AA61" s="28" t="e">
        <f t="shared" ca="1" si="47"/>
        <v>#N/A</v>
      </c>
      <c r="AC61" s="28">
        <f t="shared" si="7"/>
        <v>0</v>
      </c>
      <c r="AD61" s="28">
        <f t="shared" si="8"/>
        <v>0</v>
      </c>
      <c r="AE61" s="28" t="e">
        <f t="shared" si="48"/>
        <v>#N/A</v>
      </c>
      <c r="AG61" s="28">
        <f t="shared" si="33"/>
        <v>0</v>
      </c>
      <c r="AH61" s="28">
        <f t="shared" si="10"/>
        <v>0</v>
      </c>
      <c r="AI61" s="28" t="e">
        <f t="shared" si="49"/>
        <v>#N/A</v>
      </c>
      <c r="AK61" s="28">
        <f>IF(ISERROR($L61),0,IF($L61&gt;$O61,MAX($AK$8:AK60)+1,0))</f>
        <v>0</v>
      </c>
      <c r="AL61" s="28" t="e">
        <f t="shared" ca="1" si="34"/>
        <v>#N/A</v>
      </c>
      <c r="AN61" s="28">
        <f t="shared" ca="1" si="12"/>
        <v>0</v>
      </c>
      <c r="AO61" s="28">
        <f t="shared" ca="1" si="13"/>
        <v>0</v>
      </c>
      <c r="AT61" s="39" t="str">
        <f t="shared" si="35"/>
        <v/>
      </c>
      <c r="AU61" s="52" t="e">
        <f t="shared" si="36"/>
        <v>#VALUE!</v>
      </c>
      <c r="AW61" s="52">
        <v>53</v>
      </c>
      <c r="AX61" t="str">
        <f t="shared" ca="1" si="14"/>
        <v/>
      </c>
      <c r="AY61" s="67" t="str">
        <f t="shared" si="50"/>
        <v/>
      </c>
      <c r="AZ61" s="68" t="e">
        <f t="shared" si="51"/>
        <v>#N/A</v>
      </c>
      <c r="BA61" s="68" t="e">
        <f t="shared" si="52"/>
        <v>#N/A</v>
      </c>
      <c r="BB61" s="68" t="e">
        <f t="shared" si="53"/>
        <v>#N/A</v>
      </c>
      <c r="BC61" s="68" t="e">
        <f t="shared" si="54"/>
        <v>#N/A</v>
      </c>
      <c r="BD61" s="68" t="e">
        <f t="shared" si="55"/>
        <v>#N/A</v>
      </c>
      <c r="BE61">
        <f t="shared" ca="1" si="37"/>
        <v>1</v>
      </c>
      <c r="BF61" s="68" t="e">
        <f t="shared" si="56"/>
        <v>#N/A</v>
      </c>
      <c r="BG61" s="68" t="e">
        <f t="shared" si="57"/>
        <v>#N/A</v>
      </c>
      <c r="BI61">
        <f t="shared" si="58"/>
        <v>0</v>
      </c>
      <c r="BJ61">
        <f t="shared" si="59"/>
        <v>0</v>
      </c>
    </row>
    <row r="62" spans="2:62" ht="15.75" thickBot="1">
      <c r="B62">
        <f t="shared" si="25"/>
        <v>0</v>
      </c>
      <c r="C62" s="3">
        <v>54</v>
      </c>
      <c r="D62" s="2" t="str">
        <f>IF('Front sheet'!$E34="","",'Front sheet'!$E34)</f>
        <v/>
      </c>
      <c r="E62" s="1" t="e">
        <f>IF('Front sheet'!F34="",#N/A,'Front sheet'!F34)</f>
        <v>#N/A</v>
      </c>
      <c r="F62" s="1" t="e">
        <f t="shared" si="38"/>
        <v>#VALUE!</v>
      </c>
      <c r="G62" s="49">
        <f t="shared" ca="1" si="41"/>
        <v>0</v>
      </c>
      <c r="H62" s="49" t="e">
        <f t="shared" si="60"/>
        <v>#N/A</v>
      </c>
      <c r="I62" s="132" t="e">
        <f t="shared" si="61"/>
        <v>#N/A</v>
      </c>
      <c r="J62" s="1" t="str">
        <f t="shared" si="28"/>
        <v/>
      </c>
      <c r="K62" s="134" t="str">
        <f t="shared" si="42"/>
        <v/>
      </c>
      <c r="L62" s="27" t="e">
        <f t="shared" si="62"/>
        <v>#N/A</v>
      </c>
      <c r="M62" s="28">
        <f t="shared" ca="1" si="63"/>
        <v>0</v>
      </c>
      <c r="N62" s="28">
        <f t="shared" ca="1" si="39"/>
        <v>0</v>
      </c>
      <c r="O62" s="28">
        <f t="shared" ca="1" si="40"/>
        <v>0</v>
      </c>
      <c r="Q62" s="28">
        <f>IF(ISERROR($E62),0,IF($E62&gt;$H62,MAX($Q$8:Q61)+1,0))</f>
        <v>0</v>
      </c>
      <c r="R62" s="28">
        <f>IF(ISERROR($E62),0,IF($E62&lt;$I62,MAX($R$8:R61)+1,0))</f>
        <v>0</v>
      </c>
      <c r="S62" s="28" t="e">
        <f t="shared" si="43"/>
        <v>#N/A</v>
      </c>
      <c r="U62" s="28">
        <f t="shared" si="44"/>
        <v>0</v>
      </c>
      <c r="V62" s="28">
        <f t="shared" ca="1" si="31"/>
        <v>0</v>
      </c>
      <c r="W62" s="28" t="e">
        <f t="shared" ca="1" si="45"/>
        <v>#N/A</v>
      </c>
      <c r="Y62" s="28">
        <f t="shared" si="46"/>
        <v>0</v>
      </c>
      <c r="Z62" s="28">
        <f t="shared" ca="1" si="32"/>
        <v>0</v>
      </c>
      <c r="AA62" s="28" t="e">
        <f t="shared" ca="1" si="47"/>
        <v>#N/A</v>
      </c>
      <c r="AC62" s="28">
        <f t="shared" si="7"/>
        <v>0</v>
      </c>
      <c r="AD62" s="28">
        <f t="shared" si="8"/>
        <v>0</v>
      </c>
      <c r="AE62" s="28" t="e">
        <f t="shared" si="48"/>
        <v>#N/A</v>
      </c>
      <c r="AG62" s="28">
        <f t="shared" si="33"/>
        <v>0</v>
      </c>
      <c r="AH62" s="28">
        <f t="shared" si="10"/>
        <v>0</v>
      </c>
      <c r="AI62" s="28" t="e">
        <f t="shared" si="49"/>
        <v>#N/A</v>
      </c>
      <c r="AK62" s="28">
        <f>IF(ISERROR($L62),0,IF($L62&gt;$O62,MAX($AK$8:AK61)+1,0))</f>
        <v>0</v>
      </c>
      <c r="AL62" s="28" t="e">
        <f t="shared" ca="1" si="34"/>
        <v>#N/A</v>
      </c>
      <c r="AN62" s="28">
        <f t="shared" ca="1" si="12"/>
        <v>0</v>
      </c>
      <c r="AO62" s="28">
        <f t="shared" ca="1" si="13"/>
        <v>0</v>
      </c>
      <c r="AT62" s="39" t="str">
        <f t="shared" si="35"/>
        <v/>
      </c>
      <c r="AU62" s="52" t="e">
        <f t="shared" si="36"/>
        <v>#VALUE!</v>
      </c>
      <c r="AW62" s="52">
        <v>54</v>
      </c>
      <c r="AX62" t="str">
        <f t="shared" ca="1" si="14"/>
        <v/>
      </c>
      <c r="AY62" s="67" t="str">
        <f t="shared" si="50"/>
        <v/>
      </c>
      <c r="AZ62" s="68" t="e">
        <f t="shared" si="51"/>
        <v>#N/A</v>
      </c>
      <c r="BA62" s="68" t="e">
        <f t="shared" si="52"/>
        <v>#N/A</v>
      </c>
      <c r="BB62" s="68" t="e">
        <f t="shared" si="53"/>
        <v>#N/A</v>
      </c>
      <c r="BC62" s="68" t="e">
        <f t="shared" si="54"/>
        <v>#N/A</v>
      </c>
      <c r="BD62" s="68" t="e">
        <f t="shared" si="55"/>
        <v>#N/A</v>
      </c>
      <c r="BE62">
        <f t="shared" ca="1" si="37"/>
        <v>1</v>
      </c>
      <c r="BF62" s="68" t="e">
        <f t="shared" si="56"/>
        <v>#N/A</v>
      </c>
      <c r="BG62" s="68" t="e">
        <f t="shared" si="57"/>
        <v>#N/A</v>
      </c>
      <c r="BI62">
        <f t="shared" si="58"/>
        <v>0</v>
      </c>
      <c r="BJ62">
        <f t="shared" si="59"/>
        <v>0</v>
      </c>
    </row>
    <row r="63" spans="2:62" ht="15.75" thickBot="1">
      <c r="B63">
        <f t="shared" si="25"/>
        <v>0</v>
      </c>
      <c r="C63" s="3">
        <v>55</v>
      </c>
      <c r="D63" s="2" t="str">
        <f>IF('Front sheet'!$E35="","",'Front sheet'!$E35)</f>
        <v/>
      </c>
      <c r="E63" s="1" t="e">
        <f>IF('Front sheet'!F35="",#N/A,'Front sheet'!F35)</f>
        <v>#N/A</v>
      </c>
      <c r="F63" s="1" t="e">
        <f t="shared" si="38"/>
        <v>#VALUE!</v>
      </c>
      <c r="G63" s="49">
        <f t="shared" ca="1" si="41"/>
        <v>0</v>
      </c>
      <c r="H63" s="49" t="e">
        <f t="shared" si="60"/>
        <v>#N/A</v>
      </c>
      <c r="I63" s="132" t="e">
        <f t="shared" si="61"/>
        <v>#N/A</v>
      </c>
      <c r="J63" s="1" t="str">
        <f t="shared" si="28"/>
        <v/>
      </c>
      <c r="K63" s="134" t="str">
        <f t="shared" si="42"/>
        <v/>
      </c>
      <c r="L63" s="27" t="e">
        <f t="shared" si="62"/>
        <v>#N/A</v>
      </c>
      <c r="M63" s="28">
        <f t="shared" ca="1" si="63"/>
        <v>0</v>
      </c>
      <c r="N63" s="28">
        <f t="shared" ca="1" si="39"/>
        <v>0</v>
      </c>
      <c r="O63" s="28">
        <f t="shared" ca="1" si="40"/>
        <v>0</v>
      </c>
      <c r="Q63" s="28">
        <f>IF(ISERROR($E63),0,IF($E63&gt;$H63,MAX($Q$8:Q62)+1,0))</f>
        <v>0</v>
      </c>
      <c r="R63" s="28">
        <f>IF(ISERROR($E63),0,IF($E63&lt;$I63,MAX($R$8:R62)+1,0))</f>
        <v>0</v>
      </c>
      <c r="S63" s="28" t="e">
        <f t="shared" si="43"/>
        <v>#N/A</v>
      </c>
      <c r="U63" s="28">
        <f t="shared" si="44"/>
        <v>0</v>
      </c>
      <c r="V63" s="28">
        <f t="shared" ca="1" si="31"/>
        <v>0</v>
      </c>
      <c r="W63" s="28" t="e">
        <f t="shared" ca="1" si="45"/>
        <v>#N/A</v>
      </c>
      <c r="Y63" s="28">
        <f t="shared" si="46"/>
        <v>0</v>
      </c>
      <c r="Z63" s="28">
        <f t="shared" ca="1" si="32"/>
        <v>0</v>
      </c>
      <c r="AA63" s="28" t="e">
        <f t="shared" ca="1" si="47"/>
        <v>#N/A</v>
      </c>
      <c r="AC63" s="28">
        <f t="shared" si="7"/>
        <v>0</v>
      </c>
      <c r="AD63" s="28">
        <f t="shared" si="8"/>
        <v>0</v>
      </c>
      <c r="AE63" s="28" t="e">
        <f t="shared" si="48"/>
        <v>#N/A</v>
      </c>
      <c r="AG63" s="28">
        <f t="shared" si="33"/>
        <v>0</v>
      </c>
      <c r="AH63" s="28">
        <f t="shared" si="10"/>
        <v>0</v>
      </c>
      <c r="AI63" s="28" t="e">
        <f t="shared" si="49"/>
        <v>#N/A</v>
      </c>
      <c r="AK63" s="28">
        <f>IF(ISERROR($L63),0,IF($L63&gt;$O63,MAX($AK$8:AK62)+1,0))</f>
        <v>0</v>
      </c>
      <c r="AL63" s="28" t="e">
        <f t="shared" ca="1" si="34"/>
        <v>#N/A</v>
      </c>
      <c r="AN63" s="28">
        <f t="shared" ca="1" si="12"/>
        <v>0</v>
      </c>
      <c r="AO63" s="28">
        <f t="shared" ca="1" si="13"/>
        <v>0</v>
      </c>
      <c r="AT63" s="39" t="str">
        <f t="shared" si="35"/>
        <v/>
      </c>
      <c r="AU63" s="52" t="e">
        <f t="shared" si="36"/>
        <v>#VALUE!</v>
      </c>
      <c r="AW63" s="52">
        <v>55</v>
      </c>
      <c r="AX63" t="str">
        <f t="shared" ca="1" si="14"/>
        <v/>
      </c>
      <c r="AY63" s="67" t="str">
        <f t="shared" si="50"/>
        <v/>
      </c>
      <c r="AZ63" s="68" t="e">
        <f t="shared" si="51"/>
        <v>#N/A</v>
      </c>
      <c r="BA63" s="68" t="e">
        <f t="shared" si="52"/>
        <v>#N/A</v>
      </c>
      <c r="BB63" s="68" t="e">
        <f t="shared" si="53"/>
        <v>#N/A</v>
      </c>
      <c r="BC63" s="68" t="e">
        <f t="shared" si="54"/>
        <v>#N/A</v>
      </c>
      <c r="BD63" s="68" t="e">
        <f t="shared" si="55"/>
        <v>#N/A</v>
      </c>
      <c r="BE63">
        <f t="shared" ca="1" si="37"/>
        <v>1</v>
      </c>
      <c r="BF63" s="68" t="e">
        <f t="shared" si="56"/>
        <v>#N/A</v>
      </c>
      <c r="BG63" s="68" t="e">
        <f t="shared" si="57"/>
        <v>#N/A</v>
      </c>
      <c r="BI63">
        <f t="shared" si="58"/>
        <v>0</v>
      </c>
      <c r="BJ63">
        <f t="shared" si="59"/>
        <v>0</v>
      </c>
    </row>
    <row r="64" spans="2:62" ht="15.75" thickBot="1">
      <c r="B64">
        <f t="shared" si="25"/>
        <v>0</v>
      </c>
      <c r="C64" s="5">
        <v>56</v>
      </c>
      <c r="D64" s="51" t="str">
        <f>IF('Front sheet'!$E36="","",'Front sheet'!$E36)</f>
        <v/>
      </c>
      <c r="E64" s="1" t="e">
        <f>IF('Front sheet'!F36="",#N/A,'Front sheet'!F36)</f>
        <v>#N/A</v>
      </c>
      <c r="F64" s="1" t="e">
        <f t="shared" si="38"/>
        <v>#VALUE!</v>
      </c>
      <c r="G64" s="49">
        <f t="shared" ca="1" si="41"/>
        <v>0</v>
      </c>
      <c r="H64" s="49" t="e">
        <f t="shared" si="60"/>
        <v>#N/A</v>
      </c>
      <c r="I64" s="132" t="e">
        <f t="shared" si="61"/>
        <v>#N/A</v>
      </c>
      <c r="J64" s="1" t="str">
        <f t="shared" si="28"/>
        <v/>
      </c>
      <c r="K64" s="134" t="str">
        <f t="shared" si="42"/>
        <v/>
      </c>
      <c r="L64" s="27" t="e">
        <f t="shared" si="62"/>
        <v>#N/A</v>
      </c>
      <c r="M64" s="28">
        <f t="shared" ca="1" si="63"/>
        <v>0</v>
      </c>
      <c r="N64" s="28">
        <f t="shared" ca="1" si="39"/>
        <v>0</v>
      </c>
      <c r="O64" s="28">
        <f t="shared" ca="1" si="40"/>
        <v>0</v>
      </c>
      <c r="Q64" s="28">
        <f>IF(ISERROR($E64),0,IF($E64&gt;$H64,MAX($Q$8:Q63)+1,0))</f>
        <v>0</v>
      </c>
      <c r="R64" s="28">
        <f>IF(ISERROR($E64),0,IF($E64&lt;$I64,MAX($R$8:R63)+1,0))</f>
        <v>0</v>
      </c>
      <c r="S64" s="28" t="e">
        <f t="shared" si="43"/>
        <v>#N/A</v>
      </c>
      <c r="U64" s="28">
        <f t="shared" si="44"/>
        <v>0</v>
      </c>
      <c r="V64" s="28">
        <f t="shared" ca="1" si="31"/>
        <v>0</v>
      </c>
      <c r="W64" s="28" t="e">
        <f t="shared" ca="1" si="45"/>
        <v>#N/A</v>
      </c>
      <c r="Y64" s="28">
        <f t="shared" si="46"/>
        <v>0</v>
      </c>
      <c r="Z64" s="28">
        <f t="shared" ca="1" si="32"/>
        <v>0</v>
      </c>
      <c r="AA64" s="28" t="e">
        <f t="shared" ca="1" si="47"/>
        <v>#N/A</v>
      </c>
      <c r="AC64" s="28">
        <f t="shared" si="7"/>
        <v>0</v>
      </c>
      <c r="AD64" s="28">
        <f t="shared" si="8"/>
        <v>0</v>
      </c>
      <c r="AE64" s="28" t="e">
        <f t="shared" si="48"/>
        <v>#N/A</v>
      </c>
      <c r="AG64" s="28">
        <f t="shared" si="33"/>
        <v>0</v>
      </c>
      <c r="AH64" s="28">
        <f t="shared" si="10"/>
        <v>0</v>
      </c>
      <c r="AI64" s="28" t="e">
        <f t="shared" si="49"/>
        <v>#N/A</v>
      </c>
      <c r="AK64" s="28">
        <f>IF(ISERROR($L64),0,IF($L64&gt;$O64,MAX($AK$8:AK63)+1,0))</f>
        <v>0</v>
      </c>
      <c r="AL64" s="28" t="e">
        <f t="shared" ca="1" si="34"/>
        <v>#N/A</v>
      </c>
      <c r="AN64" s="28">
        <f t="shared" ca="1" si="12"/>
        <v>0</v>
      </c>
      <c r="AO64" s="28">
        <f t="shared" ca="1" si="13"/>
        <v>0</v>
      </c>
      <c r="AT64" s="39" t="str">
        <f t="shared" si="35"/>
        <v/>
      </c>
      <c r="AU64" s="52" t="e">
        <f t="shared" si="36"/>
        <v>#VALUE!</v>
      </c>
      <c r="AW64" s="52">
        <v>56</v>
      </c>
      <c r="AX64" t="str">
        <f t="shared" ca="1" si="14"/>
        <v/>
      </c>
      <c r="AY64" s="67" t="str">
        <f t="shared" si="50"/>
        <v/>
      </c>
      <c r="AZ64" s="68" t="e">
        <f t="shared" si="51"/>
        <v>#N/A</v>
      </c>
      <c r="BA64" s="68" t="e">
        <f t="shared" si="52"/>
        <v>#N/A</v>
      </c>
      <c r="BB64" s="68" t="e">
        <f t="shared" si="53"/>
        <v>#N/A</v>
      </c>
      <c r="BC64" s="68" t="e">
        <f t="shared" si="54"/>
        <v>#N/A</v>
      </c>
      <c r="BD64" s="68" t="e">
        <f t="shared" si="55"/>
        <v>#N/A</v>
      </c>
      <c r="BE64">
        <f t="shared" ca="1" si="37"/>
        <v>1</v>
      </c>
      <c r="BF64" s="68" t="e">
        <f t="shared" si="56"/>
        <v>#N/A</v>
      </c>
      <c r="BG64" s="68" t="e">
        <f t="shared" si="57"/>
        <v>#N/A</v>
      </c>
      <c r="BI64">
        <f t="shared" si="58"/>
        <v>0</v>
      </c>
      <c r="BJ64">
        <f t="shared" si="59"/>
        <v>0</v>
      </c>
    </row>
    <row r="65" spans="2:62" ht="15.75" thickBot="1">
      <c r="B65">
        <f t="shared" si="25"/>
        <v>0</v>
      </c>
      <c r="C65" s="47">
        <v>57</v>
      </c>
      <c r="D65" s="2" t="str">
        <f>IF('Front sheet'!$G9="","",'Front sheet'!$G9)</f>
        <v/>
      </c>
      <c r="E65" s="1" t="e">
        <f>IF('Front sheet'!H9="",#N/A,'Front sheet'!H9)</f>
        <v>#N/A</v>
      </c>
      <c r="F65" s="1" t="e">
        <f t="shared" si="38"/>
        <v>#VALUE!</v>
      </c>
      <c r="G65" s="49">
        <f t="shared" ca="1" si="41"/>
        <v>0</v>
      </c>
      <c r="H65" s="49" t="e">
        <f t="shared" si="60"/>
        <v>#N/A</v>
      </c>
      <c r="I65" s="132" t="e">
        <f t="shared" si="61"/>
        <v>#N/A</v>
      </c>
      <c r="J65" s="1" t="str">
        <f t="shared" si="28"/>
        <v/>
      </c>
      <c r="K65" s="134" t="str">
        <f t="shared" si="42"/>
        <v/>
      </c>
      <c r="L65" s="27" t="e">
        <f t="shared" si="62"/>
        <v>#N/A</v>
      </c>
      <c r="M65" s="28">
        <f t="shared" ca="1" si="63"/>
        <v>0</v>
      </c>
      <c r="N65" s="28">
        <f t="shared" ca="1" si="39"/>
        <v>0</v>
      </c>
      <c r="O65" s="28">
        <f t="shared" ca="1" si="40"/>
        <v>0</v>
      </c>
      <c r="Q65" s="28">
        <f>IF(ISERROR($E65),0,IF($E65&gt;$H65,MAX($Q$8:Q64)+1,0))</f>
        <v>0</v>
      </c>
      <c r="R65" s="28">
        <f>IF(ISERROR($E65),0,IF($E65&lt;$I65,MAX($R$8:R64)+1,0))</f>
        <v>0</v>
      </c>
      <c r="S65" s="28" t="e">
        <f t="shared" si="43"/>
        <v>#N/A</v>
      </c>
      <c r="U65" s="28">
        <f t="shared" si="44"/>
        <v>0</v>
      </c>
      <c r="V65" s="28">
        <f t="shared" ca="1" si="31"/>
        <v>0</v>
      </c>
      <c r="W65" s="28" t="e">
        <f t="shared" ca="1" si="45"/>
        <v>#N/A</v>
      </c>
      <c r="Y65" s="28">
        <f t="shared" si="46"/>
        <v>0</v>
      </c>
      <c r="Z65" s="28">
        <f t="shared" ca="1" si="32"/>
        <v>0</v>
      </c>
      <c r="AA65" s="28" t="e">
        <f t="shared" ca="1" si="47"/>
        <v>#N/A</v>
      </c>
      <c r="AC65" s="28">
        <f t="shared" si="7"/>
        <v>0</v>
      </c>
      <c r="AD65" s="28">
        <f t="shared" si="8"/>
        <v>0</v>
      </c>
      <c r="AE65" s="28" t="e">
        <f t="shared" si="48"/>
        <v>#N/A</v>
      </c>
      <c r="AG65" s="28">
        <f t="shared" si="33"/>
        <v>0</v>
      </c>
      <c r="AH65" s="28">
        <f t="shared" si="10"/>
        <v>0</v>
      </c>
      <c r="AI65" s="28" t="e">
        <f t="shared" si="49"/>
        <v>#N/A</v>
      </c>
      <c r="AK65" s="28">
        <f>IF(ISERROR($L65),0,IF($L65&gt;$O65,MAX($AK$8:AK64)+1,0))</f>
        <v>0</v>
      </c>
      <c r="AL65" s="28" t="e">
        <f t="shared" ca="1" si="34"/>
        <v>#N/A</v>
      </c>
      <c r="AN65" s="28">
        <f t="shared" ca="1" si="12"/>
        <v>0</v>
      </c>
      <c r="AO65" s="28">
        <f t="shared" ca="1" si="13"/>
        <v>0</v>
      </c>
      <c r="AT65" s="39" t="str">
        <f t="shared" si="35"/>
        <v/>
      </c>
      <c r="AU65" s="52" t="e">
        <f t="shared" si="36"/>
        <v>#VALUE!</v>
      </c>
      <c r="AW65" s="52">
        <v>57</v>
      </c>
      <c r="AX65" t="str">
        <f t="shared" ca="1" si="14"/>
        <v/>
      </c>
      <c r="AY65" s="67" t="str">
        <f t="shared" si="50"/>
        <v/>
      </c>
      <c r="AZ65" s="68" t="e">
        <f t="shared" si="51"/>
        <v>#N/A</v>
      </c>
      <c r="BA65" s="68" t="e">
        <f t="shared" si="52"/>
        <v>#N/A</v>
      </c>
      <c r="BB65" s="68" t="e">
        <f t="shared" si="53"/>
        <v>#N/A</v>
      </c>
      <c r="BC65" s="68" t="e">
        <f t="shared" si="54"/>
        <v>#N/A</v>
      </c>
      <c r="BD65" s="68" t="e">
        <f t="shared" si="55"/>
        <v>#N/A</v>
      </c>
      <c r="BE65">
        <f t="shared" ca="1" si="37"/>
        <v>1</v>
      </c>
      <c r="BF65" s="68" t="e">
        <f t="shared" si="56"/>
        <v>#N/A</v>
      </c>
      <c r="BG65" s="68" t="e">
        <f t="shared" si="57"/>
        <v>#N/A</v>
      </c>
      <c r="BI65">
        <f t="shared" si="58"/>
        <v>0</v>
      </c>
      <c r="BJ65">
        <f t="shared" si="59"/>
        <v>0</v>
      </c>
    </row>
    <row r="66" spans="2:62" ht="15.75" thickBot="1">
      <c r="B66">
        <f t="shared" si="25"/>
        <v>0</v>
      </c>
      <c r="C66" s="3">
        <v>58</v>
      </c>
      <c r="D66" s="2" t="str">
        <f>IF('Front sheet'!$G10="","",'Front sheet'!$G10)</f>
        <v/>
      </c>
      <c r="E66" s="1" t="e">
        <f>IF('Front sheet'!H10="",#N/A,'Front sheet'!H10)</f>
        <v>#N/A</v>
      </c>
      <c r="F66" s="1" t="e">
        <f t="shared" si="38"/>
        <v>#VALUE!</v>
      </c>
      <c r="G66" s="49">
        <f t="shared" ca="1" si="41"/>
        <v>0</v>
      </c>
      <c r="H66" s="49" t="e">
        <f t="shared" si="60"/>
        <v>#N/A</v>
      </c>
      <c r="I66" s="132" t="e">
        <f t="shared" si="61"/>
        <v>#N/A</v>
      </c>
      <c r="J66" s="1" t="str">
        <f t="shared" si="28"/>
        <v/>
      </c>
      <c r="K66" s="134" t="str">
        <f t="shared" si="42"/>
        <v/>
      </c>
      <c r="L66" s="27" t="e">
        <f t="shared" si="62"/>
        <v>#N/A</v>
      </c>
      <c r="M66" s="28">
        <f t="shared" ca="1" si="63"/>
        <v>0</v>
      </c>
      <c r="N66" s="28">
        <f t="shared" ca="1" si="39"/>
        <v>0</v>
      </c>
      <c r="O66" s="28">
        <f t="shared" ca="1" si="40"/>
        <v>0</v>
      </c>
      <c r="Q66" s="28">
        <f>IF(ISERROR($E66),0,IF($E66&gt;$H66,MAX($Q$8:Q65)+1,0))</f>
        <v>0</v>
      </c>
      <c r="R66" s="28">
        <f>IF(ISERROR($E66),0,IF($E66&lt;$I66,MAX($R$8:R65)+1,0))</f>
        <v>0</v>
      </c>
      <c r="S66" s="28" t="e">
        <f t="shared" si="43"/>
        <v>#N/A</v>
      </c>
      <c r="U66" s="28">
        <f t="shared" si="44"/>
        <v>0</v>
      </c>
      <c r="V66" s="28">
        <f t="shared" ca="1" si="31"/>
        <v>0</v>
      </c>
      <c r="W66" s="28" t="e">
        <f t="shared" ca="1" si="45"/>
        <v>#N/A</v>
      </c>
      <c r="Y66" s="28">
        <f t="shared" si="46"/>
        <v>0</v>
      </c>
      <c r="Z66" s="28">
        <f t="shared" ca="1" si="32"/>
        <v>0</v>
      </c>
      <c r="AA66" s="28" t="e">
        <f t="shared" ca="1" si="47"/>
        <v>#N/A</v>
      </c>
      <c r="AC66" s="28">
        <f t="shared" si="7"/>
        <v>0</v>
      </c>
      <c r="AD66" s="28">
        <f t="shared" si="8"/>
        <v>0</v>
      </c>
      <c r="AE66" s="28" t="e">
        <f t="shared" si="48"/>
        <v>#N/A</v>
      </c>
      <c r="AG66" s="28">
        <f t="shared" si="33"/>
        <v>0</v>
      </c>
      <c r="AH66" s="28">
        <f t="shared" si="10"/>
        <v>0</v>
      </c>
      <c r="AI66" s="28" t="e">
        <f t="shared" si="49"/>
        <v>#N/A</v>
      </c>
      <c r="AK66" s="28">
        <f>IF(ISERROR($L66),0,IF($L66&gt;$O66,MAX($AK$8:AK65)+1,0))</f>
        <v>0</v>
      </c>
      <c r="AL66" s="28" t="e">
        <f t="shared" ca="1" si="34"/>
        <v>#N/A</v>
      </c>
      <c r="AN66" s="28">
        <f t="shared" ca="1" si="12"/>
        <v>0</v>
      </c>
      <c r="AO66" s="28">
        <f t="shared" ca="1" si="13"/>
        <v>0</v>
      </c>
      <c r="AT66" s="39" t="str">
        <f t="shared" si="35"/>
        <v/>
      </c>
      <c r="AU66" s="52" t="e">
        <f t="shared" si="36"/>
        <v>#VALUE!</v>
      </c>
      <c r="AW66" s="52">
        <v>58</v>
      </c>
      <c r="AX66" t="str">
        <f t="shared" ca="1" si="14"/>
        <v/>
      </c>
      <c r="AY66" s="67" t="str">
        <f t="shared" si="50"/>
        <v/>
      </c>
      <c r="AZ66" s="68" t="e">
        <f t="shared" si="51"/>
        <v>#N/A</v>
      </c>
      <c r="BA66" s="68" t="e">
        <f t="shared" si="52"/>
        <v>#N/A</v>
      </c>
      <c r="BB66" s="68" t="e">
        <f t="shared" si="53"/>
        <v>#N/A</v>
      </c>
      <c r="BC66" s="68" t="e">
        <f t="shared" si="54"/>
        <v>#N/A</v>
      </c>
      <c r="BD66" s="68" t="e">
        <f t="shared" si="55"/>
        <v>#N/A</v>
      </c>
      <c r="BE66">
        <f t="shared" ca="1" si="37"/>
        <v>1</v>
      </c>
      <c r="BF66" s="68" t="e">
        <f t="shared" si="56"/>
        <v>#N/A</v>
      </c>
      <c r="BG66" s="68" t="e">
        <f t="shared" si="57"/>
        <v>#N/A</v>
      </c>
      <c r="BI66">
        <f t="shared" si="58"/>
        <v>0</v>
      </c>
      <c r="BJ66">
        <f t="shared" si="59"/>
        <v>0</v>
      </c>
    </row>
    <row r="67" spans="2:62" ht="15.75" thickBot="1">
      <c r="B67">
        <f t="shared" si="25"/>
        <v>0</v>
      </c>
      <c r="C67" s="3">
        <v>59</v>
      </c>
      <c r="D67" s="2" t="str">
        <f>IF('Front sheet'!$G11="","",'Front sheet'!$G11)</f>
        <v/>
      </c>
      <c r="E67" s="1" t="e">
        <f>IF('Front sheet'!H11="",#N/A,'Front sheet'!H11)</f>
        <v>#N/A</v>
      </c>
      <c r="F67" s="1" t="e">
        <f t="shared" si="38"/>
        <v>#VALUE!</v>
      </c>
      <c r="G67" s="49">
        <f t="shared" ca="1" si="41"/>
        <v>0</v>
      </c>
      <c r="H67" s="49" t="e">
        <f t="shared" si="60"/>
        <v>#N/A</v>
      </c>
      <c r="I67" s="132" t="e">
        <f t="shared" si="61"/>
        <v>#N/A</v>
      </c>
      <c r="J67" s="1" t="str">
        <f t="shared" si="28"/>
        <v/>
      </c>
      <c r="K67" s="134" t="str">
        <f t="shared" si="42"/>
        <v/>
      </c>
      <c r="L67" s="27" t="e">
        <f t="shared" si="62"/>
        <v>#N/A</v>
      </c>
      <c r="M67" s="28">
        <f t="shared" ca="1" si="63"/>
        <v>0</v>
      </c>
      <c r="N67" s="28">
        <f t="shared" ca="1" si="39"/>
        <v>0</v>
      </c>
      <c r="O67" s="28">
        <f t="shared" ca="1" si="40"/>
        <v>0</v>
      </c>
      <c r="Q67" s="28">
        <f>IF(ISERROR($E67),0,IF($E67&gt;$H67,MAX($Q$8:Q66)+1,0))</f>
        <v>0</v>
      </c>
      <c r="R67" s="28">
        <f>IF(ISERROR($E67),0,IF($E67&lt;$I67,MAX($R$8:R66)+1,0))</f>
        <v>0</v>
      </c>
      <c r="S67" s="28" t="e">
        <f t="shared" si="43"/>
        <v>#N/A</v>
      </c>
      <c r="U67" s="28">
        <f t="shared" si="44"/>
        <v>0</v>
      </c>
      <c r="V67" s="28">
        <f t="shared" ca="1" si="31"/>
        <v>0</v>
      </c>
      <c r="W67" s="28" t="e">
        <f t="shared" ca="1" si="45"/>
        <v>#N/A</v>
      </c>
      <c r="Y67" s="28">
        <f t="shared" si="46"/>
        <v>0</v>
      </c>
      <c r="Z67" s="28">
        <f t="shared" ca="1" si="32"/>
        <v>0</v>
      </c>
      <c r="AA67" s="28" t="e">
        <f t="shared" ca="1" si="47"/>
        <v>#N/A</v>
      </c>
      <c r="AC67" s="28">
        <f t="shared" si="7"/>
        <v>0</v>
      </c>
      <c r="AD67" s="28">
        <f t="shared" si="8"/>
        <v>0</v>
      </c>
      <c r="AE67" s="28" t="e">
        <f t="shared" si="48"/>
        <v>#N/A</v>
      </c>
      <c r="AG67" s="28">
        <f t="shared" si="33"/>
        <v>0</v>
      </c>
      <c r="AH67" s="28">
        <f t="shared" si="10"/>
        <v>0</v>
      </c>
      <c r="AI67" s="28" t="e">
        <f t="shared" si="49"/>
        <v>#N/A</v>
      </c>
      <c r="AK67" s="28">
        <f>IF(ISERROR($L67),0,IF($L67&gt;$O67,MAX($AK$8:AK66)+1,0))</f>
        <v>0</v>
      </c>
      <c r="AL67" s="28" t="e">
        <f t="shared" ca="1" si="34"/>
        <v>#N/A</v>
      </c>
      <c r="AN67" s="28">
        <f t="shared" ca="1" si="12"/>
        <v>0</v>
      </c>
      <c r="AO67" s="28">
        <f t="shared" ca="1" si="13"/>
        <v>0</v>
      </c>
      <c r="AT67" s="39" t="str">
        <f t="shared" si="35"/>
        <v/>
      </c>
      <c r="AU67" s="52" t="e">
        <f t="shared" si="36"/>
        <v>#VALUE!</v>
      </c>
      <c r="AW67" s="52">
        <v>59</v>
      </c>
      <c r="AX67" t="str">
        <f t="shared" ca="1" si="14"/>
        <v/>
      </c>
      <c r="AY67" s="67" t="str">
        <f t="shared" si="50"/>
        <v/>
      </c>
      <c r="AZ67" s="68" t="e">
        <f t="shared" si="51"/>
        <v>#N/A</v>
      </c>
      <c r="BA67" s="68" t="e">
        <f t="shared" si="52"/>
        <v>#N/A</v>
      </c>
      <c r="BB67" s="68" t="e">
        <f t="shared" si="53"/>
        <v>#N/A</v>
      </c>
      <c r="BC67" s="68" t="e">
        <f t="shared" si="54"/>
        <v>#N/A</v>
      </c>
      <c r="BD67" s="68" t="e">
        <f t="shared" si="55"/>
        <v>#N/A</v>
      </c>
      <c r="BE67">
        <f t="shared" ca="1" si="37"/>
        <v>1</v>
      </c>
      <c r="BF67" s="68" t="e">
        <f t="shared" si="56"/>
        <v>#N/A</v>
      </c>
      <c r="BG67" s="68" t="e">
        <f t="shared" si="57"/>
        <v>#N/A</v>
      </c>
      <c r="BI67">
        <f t="shared" si="58"/>
        <v>0</v>
      </c>
      <c r="BJ67">
        <f t="shared" si="59"/>
        <v>0</v>
      </c>
    </row>
    <row r="68" spans="2:62" ht="15.75" thickBot="1">
      <c r="B68">
        <f t="shared" si="25"/>
        <v>0</v>
      </c>
      <c r="C68" s="3">
        <v>60</v>
      </c>
      <c r="D68" s="2" t="str">
        <f>IF('Front sheet'!$G12="","",'Front sheet'!$G12)</f>
        <v/>
      </c>
      <c r="E68" s="1" t="e">
        <f>IF('Front sheet'!H12="",#N/A,'Front sheet'!H12)</f>
        <v>#N/A</v>
      </c>
      <c r="F68" s="1" t="e">
        <f t="shared" si="38"/>
        <v>#VALUE!</v>
      </c>
      <c r="G68" s="49">
        <f t="shared" ca="1" si="41"/>
        <v>0</v>
      </c>
      <c r="H68" s="49" t="e">
        <f t="shared" si="60"/>
        <v>#N/A</v>
      </c>
      <c r="I68" s="132" t="e">
        <f t="shared" si="61"/>
        <v>#N/A</v>
      </c>
      <c r="J68" s="1" t="str">
        <f t="shared" si="28"/>
        <v/>
      </c>
      <c r="K68" s="134" t="str">
        <f t="shared" si="42"/>
        <v/>
      </c>
      <c r="L68" s="27" t="e">
        <f t="shared" si="62"/>
        <v>#N/A</v>
      </c>
      <c r="M68" s="28">
        <f t="shared" ca="1" si="63"/>
        <v>0</v>
      </c>
      <c r="N68" s="28">
        <f t="shared" ca="1" si="39"/>
        <v>0</v>
      </c>
      <c r="O68" s="28">
        <f t="shared" ca="1" si="40"/>
        <v>0</v>
      </c>
      <c r="Q68" s="28">
        <f>IF(ISERROR($E68),0,IF($E68&gt;$H68,MAX($Q$8:Q67)+1,0))</f>
        <v>0</v>
      </c>
      <c r="R68" s="28">
        <f>IF(ISERROR($E68),0,IF($E68&lt;$I68,MAX($R$8:R67)+1,0))</f>
        <v>0</v>
      </c>
      <c r="S68" s="28" t="e">
        <f t="shared" si="43"/>
        <v>#N/A</v>
      </c>
      <c r="U68" s="28">
        <f t="shared" si="44"/>
        <v>0</v>
      </c>
      <c r="V68" s="28">
        <f t="shared" ca="1" si="31"/>
        <v>0</v>
      </c>
      <c r="W68" s="28" t="e">
        <f t="shared" ca="1" si="45"/>
        <v>#N/A</v>
      </c>
      <c r="Y68" s="28">
        <f t="shared" si="46"/>
        <v>0</v>
      </c>
      <c r="Z68" s="28">
        <f t="shared" ca="1" si="32"/>
        <v>0</v>
      </c>
      <c r="AA68" s="28" t="e">
        <f t="shared" ca="1" si="47"/>
        <v>#N/A</v>
      </c>
      <c r="AC68" s="28">
        <f t="shared" si="7"/>
        <v>0</v>
      </c>
      <c r="AD68" s="28">
        <f t="shared" si="8"/>
        <v>0</v>
      </c>
      <c r="AE68" s="28" t="e">
        <f t="shared" si="48"/>
        <v>#N/A</v>
      </c>
      <c r="AG68" s="28">
        <f t="shared" si="33"/>
        <v>0</v>
      </c>
      <c r="AH68" s="28">
        <f t="shared" si="10"/>
        <v>0</v>
      </c>
      <c r="AI68" s="28" t="e">
        <f t="shared" si="49"/>
        <v>#N/A</v>
      </c>
      <c r="AK68" s="28">
        <f>IF(ISERROR($L68),0,IF($L68&gt;$O68,MAX($AK$8:AK67)+1,0))</f>
        <v>0</v>
      </c>
      <c r="AL68" s="28" t="e">
        <f t="shared" ca="1" si="34"/>
        <v>#N/A</v>
      </c>
      <c r="AN68" s="28">
        <f t="shared" ca="1" si="12"/>
        <v>0</v>
      </c>
      <c r="AO68" s="28">
        <f t="shared" ca="1" si="13"/>
        <v>0</v>
      </c>
      <c r="AT68" s="39" t="str">
        <f t="shared" si="35"/>
        <v/>
      </c>
      <c r="AU68" s="52" t="e">
        <f t="shared" si="36"/>
        <v>#VALUE!</v>
      </c>
      <c r="AW68" s="52">
        <v>60</v>
      </c>
      <c r="AX68" t="str">
        <f t="shared" ca="1" si="14"/>
        <v/>
      </c>
      <c r="AY68" s="67" t="str">
        <f t="shared" si="50"/>
        <v/>
      </c>
      <c r="AZ68" s="68" t="e">
        <f t="shared" si="51"/>
        <v>#N/A</v>
      </c>
      <c r="BA68" s="68" t="e">
        <f t="shared" si="52"/>
        <v>#N/A</v>
      </c>
      <c r="BB68" s="68" t="e">
        <f t="shared" si="53"/>
        <v>#N/A</v>
      </c>
      <c r="BC68" s="68" t="e">
        <f t="shared" si="54"/>
        <v>#N/A</v>
      </c>
      <c r="BD68" s="68" t="e">
        <f t="shared" si="55"/>
        <v>#N/A</v>
      </c>
      <c r="BE68">
        <f t="shared" ca="1" si="37"/>
        <v>1</v>
      </c>
      <c r="BF68" s="68" t="e">
        <f t="shared" si="56"/>
        <v>#N/A</v>
      </c>
      <c r="BG68" s="68" t="e">
        <f t="shared" si="57"/>
        <v>#N/A</v>
      </c>
      <c r="BI68">
        <f t="shared" si="58"/>
        <v>0</v>
      </c>
      <c r="BJ68">
        <f t="shared" si="59"/>
        <v>0</v>
      </c>
    </row>
    <row r="69" spans="2:62" ht="15.75" thickBot="1">
      <c r="B69">
        <f t="shared" si="25"/>
        <v>0</v>
      </c>
      <c r="C69" s="3">
        <v>61</v>
      </c>
      <c r="D69" s="2" t="str">
        <f>IF('Front sheet'!$G13="","",'Front sheet'!$G13)</f>
        <v/>
      </c>
      <c r="E69" s="1" t="e">
        <f>IF('Front sheet'!H13="",#N/A,'Front sheet'!H13)</f>
        <v>#N/A</v>
      </c>
      <c r="F69" s="1" t="e">
        <f t="shared" si="38"/>
        <v>#VALUE!</v>
      </c>
      <c r="G69" s="49">
        <f t="shared" ca="1" si="41"/>
        <v>0</v>
      </c>
      <c r="H69" s="49" t="e">
        <f t="shared" si="60"/>
        <v>#N/A</v>
      </c>
      <c r="I69" s="132" t="e">
        <f t="shared" si="61"/>
        <v>#N/A</v>
      </c>
      <c r="J69" s="1" t="str">
        <f t="shared" si="28"/>
        <v/>
      </c>
      <c r="K69" s="134" t="str">
        <f t="shared" si="42"/>
        <v/>
      </c>
      <c r="L69" s="27" t="e">
        <f t="shared" si="62"/>
        <v>#N/A</v>
      </c>
      <c r="M69" s="28">
        <f t="shared" ca="1" si="63"/>
        <v>0</v>
      </c>
      <c r="N69" s="28">
        <f t="shared" ca="1" si="39"/>
        <v>0</v>
      </c>
      <c r="O69" s="28">
        <f t="shared" ca="1" si="40"/>
        <v>0</v>
      </c>
      <c r="Q69" s="28">
        <f>IF(ISERROR($E69),0,IF($E69&gt;$H69,MAX($Q$8:Q68)+1,0))</f>
        <v>0</v>
      </c>
      <c r="R69" s="28">
        <f>IF(ISERROR($E69),0,IF($E69&lt;$I69,MAX($R$8:R68)+1,0))</f>
        <v>0</v>
      </c>
      <c r="S69" s="28" t="e">
        <f t="shared" si="43"/>
        <v>#N/A</v>
      </c>
      <c r="U69" s="28">
        <f t="shared" si="44"/>
        <v>0</v>
      </c>
      <c r="V69" s="28">
        <f t="shared" ca="1" si="31"/>
        <v>0</v>
      </c>
      <c r="W69" s="28" t="e">
        <f t="shared" ca="1" si="45"/>
        <v>#N/A</v>
      </c>
      <c r="Y69" s="28">
        <f t="shared" si="46"/>
        <v>0</v>
      </c>
      <c r="Z69" s="28">
        <f t="shared" ca="1" si="32"/>
        <v>0</v>
      </c>
      <c r="AA69" s="28" t="e">
        <f t="shared" ca="1" si="47"/>
        <v>#N/A</v>
      </c>
      <c r="AC69" s="28">
        <f t="shared" si="7"/>
        <v>0</v>
      </c>
      <c r="AD69" s="28">
        <f t="shared" si="8"/>
        <v>0</v>
      </c>
      <c r="AE69" s="28" t="e">
        <f t="shared" si="48"/>
        <v>#N/A</v>
      </c>
      <c r="AG69" s="28">
        <f t="shared" si="33"/>
        <v>0</v>
      </c>
      <c r="AH69" s="28">
        <f t="shared" si="10"/>
        <v>0</v>
      </c>
      <c r="AI69" s="28" t="e">
        <f t="shared" si="49"/>
        <v>#N/A</v>
      </c>
      <c r="AK69" s="28">
        <f>IF(ISERROR($L69),0,IF($L69&gt;$O69,MAX($AK$8:AK68)+1,0))</f>
        <v>0</v>
      </c>
      <c r="AL69" s="28" t="e">
        <f t="shared" ca="1" si="34"/>
        <v>#N/A</v>
      </c>
      <c r="AN69" s="28">
        <f t="shared" ca="1" si="12"/>
        <v>0</v>
      </c>
      <c r="AO69" s="28">
        <f t="shared" ca="1" si="13"/>
        <v>0</v>
      </c>
      <c r="AT69" s="39" t="str">
        <f t="shared" si="35"/>
        <v/>
      </c>
      <c r="AU69" s="52" t="e">
        <f t="shared" si="36"/>
        <v>#VALUE!</v>
      </c>
      <c r="AW69" s="52">
        <v>61</v>
      </c>
      <c r="AX69" t="str">
        <f t="shared" ca="1" si="14"/>
        <v/>
      </c>
      <c r="AY69" s="67" t="str">
        <f t="shared" si="50"/>
        <v/>
      </c>
      <c r="AZ69" s="68" t="e">
        <f t="shared" si="51"/>
        <v>#N/A</v>
      </c>
      <c r="BA69" s="68" t="e">
        <f t="shared" si="52"/>
        <v>#N/A</v>
      </c>
      <c r="BB69" s="68" t="e">
        <f t="shared" si="53"/>
        <v>#N/A</v>
      </c>
      <c r="BC69" s="68" t="e">
        <f t="shared" si="54"/>
        <v>#N/A</v>
      </c>
      <c r="BD69" s="68" t="e">
        <f t="shared" si="55"/>
        <v>#N/A</v>
      </c>
      <c r="BE69">
        <f t="shared" ca="1" si="37"/>
        <v>1</v>
      </c>
      <c r="BF69" s="68" t="e">
        <f t="shared" si="56"/>
        <v>#N/A</v>
      </c>
      <c r="BG69" s="68" t="e">
        <f t="shared" si="57"/>
        <v>#N/A</v>
      </c>
      <c r="BI69">
        <f t="shared" si="58"/>
        <v>0</v>
      </c>
      <c r="BJ69">
        <f t="shared" si="59"/>
        <v>0</v>
      </c>
    </row>
    <row r="70" spans="2:62" ht="15.75" thickBot="1">
      <c r="B70">
        <f t="shared" si="25"/>
        <v>0</v>
      </c>
      <c r="C70" s="3">
        <v>62</v>
      </c>
      <c r="D70" s="2" t="str">
        <f>IF('Front sheet'!$G14="","",'Front sheet'!$G14)</f>
        <v/>
      </c>
      <c r="E70" s="1" t="e">
        <f>IF('Front sheet'!H14="",#N/A,'Front sheet'!H14)</f>
        <v>#N/A</v>
      </c>
      <c r="F70" s="1" t="e">
        <f t="shared" si="38"/>
        <v>#VALUE!</v>
      </c>
      <c r="G70" s="49">
        <f t="shared" ca="1" si="41"/>
        <v>0</v>
      </c>
      <c r="H70" s="49" t="e">
        <f t="shared" si="60"/>
        <v>#N/A</v>
      </c>
      <c r="I70" s="132" t="e">
        <f t="shared" si="61"/>
        <v>#N/A</v>
      </c>
      <c r="J70" s="1" t="str">
        <f t="shared" si="28"/>
        <v/>
      </c>
      <c r="K70" s="134" t="str">
        <f t="shared" si="42"/>
        <v/>
      </c>
      <c r="L70" s="27" t="e">
        <f t="shared" si="62"/>
        <v>#N/A</v>
      </c>
      <c r="M70" s="28">
        <f t="shared" ca="1" si="63"/>
        <v>0</v>
      </c>
      <c r="N70" s="28">
        <f t="shared" ca="1" si="39"/>
        <v>0</v>
      </c>
      <c r="O70" s="28">
        <f t="shared" ca="1" si="40"/>
        <v>0</v>
      </c>
      <c r="Q70" s="28">
        <f>IF(ISERROR($E70),0,IF($E70&gt;$H70,MAX($Q$8:Q69)+1,0))</f>
        <v>0</v>
      </c>
      <c r="R70" s="28">
        <f>IF(ISERROR($E70),0,IF($E70&lt;$I70,MAX($R$8:R69)+1,0))</f>
        <v>0</v>
      </c>
      <c r="S70" s="28" t="e">
        <f t="shared" si="43"/>
        <v>#N/A</v>
      </c>
      <c r="U70" s="28">
        <f t="shared" si="44"/>
        <v>0</v>
      </c>
      <c r="V70" s="28">
        <f t="shared" ca="1" si="31"/>
        <v>0</v>
      </c>
      <c r="W70" s="28" t="e">
        <f t="shared" ca="1" si="45"/>
        <v>#N/A</v>
      </c>
      <c r="Y70" s="28">
        <f t="shared" si="46"/>
        <v>0</v>
      </c>
      <c r="Z70" s="28">
        <f t="shared" ca="1" si="32"/>
        <v>0</v>
      </c>
      <c r="AA70" s="28" t="e">
        <f t="shared" ca="1" si="47"/>
        <v>#N/A</v>
      </c>
      <c r="AC70" s="28">
        <f t="shared" ref="AC70:AC120" si="64">IF(OR(ISERROR(E70),ISERROR(E69)),0,IF(E70=E69,0.5,IF(E70&gt;E69,1,0)))</f>
        <v>0</v>
      </c>
      <c r="AD70" s="28">
        <f t="shared" ref="AD70:AD120" si="65">IF(AND(AD69&gt;0,AC70&gt;0),1,IF(SUM(AC70:AC76)&gt;=7,1,IF(MOD(SUM(AC70:AC76),1)&gt;0,IF(SUM(AC70:AC77)&gt;=7,1,0),0)))</f>
        <v>0</v>
      </c>
      <c r="AE70" s="28" t="e">
        <f t="shared" si="48"/>
        <v>#N/A</v>
      </c>
      <c r="AG70" s="28">
        <f t="shared" si="33"/>
        <v>0</v>
      </c>
      <c r="AH70" s="28">
        <f t="shared" si="10"/>
        <v>0</v>
      </c>
      <c r="AI70" s="28" t="e">
        <f t="shared" si="49"/>
        <v>#N/A</v>
      </c>
      <c r="AK70" s="28">
        <f>IF(ISERROR($L70),0,IF($L70&gt;$O70,MAX($AK$8:AK69)+1,0))</f>
        <v>0</v>
      </c>
      <c r="AL70" s="28" t="e">
        <f t="shared" ca="1" si="34"/>
        <v>#N/A</v>
      </c>
      <c r="AN70" s="28">
        <f t="shared" ca="1" si="12"/>
        <v>0</v>
      </c>
      <c r="AO70" s="28">
        <f t="shared" ca="1" si="13"/>
        <v>0</v>
      </c>
      <c r="AT70" s="39" t="str">
        <f t="shared" si="35"/>
        <v/>
      </c>
      <c r="AU70" s="52" t="e">
        <f t="shared" si="36"/>
        <v>#VALUE!</v>
      </c>
      <c r="AW70" s="52">
        <v>62</v>
      </c>
      <c r="AX70" t="str">
        <f t="shared" ca="1" si="14"/>
        <v/>
      </c>
      <c r="AY70" s="67" t="str">
        <f t="shared" si="50"/>
        <v/>
      </c>
      <c r="AZ70" s="68" t="e">
        <f t="shared" si="51"/>
        <v>#N/A</v>
      </c>
      <c r="BA70" s="68" t="e">
        <f t="shared" si="52"/>
        <v>#N/A</v>
      </c>
      <c r="BB70" s="68" t="e">
        <f t="shared" si="53"/>
        <v>#N/A</v>
      </c>
      <c r="BC70" s="68" t="e">
        <f t="shared" si="54"/>
        <v>#N/A</v>
      </c>
      <c r="BD70" s="68" t="e">
        <f t="shared" si="55"/>
        <v>#N/A</v>
      </c>
      <c r="BE70">
        <f t="shared" ca="1" si="37"/>
        <v>1</v>
      </c>
      <c r="BF70" s="68" t="e">
        <f t="shared" si="56"/>
        <v>#N/A</v>
      </c>
      <c r="BG70" s="68" t="e">
        <f t="shared" si="57"/>
        <v>#N/A</v>
      </c>
      <c r="BI70">
        <f t="shared" si="58"/>
        <v>0</v>
      </c>
      <c r="BJ70">
        <f t="shared" si="59"/>
        <v>0</v>
      </c>
    </row>
    <row r="71" spans="2:62" ht="15.75" thickBot="1">
      <c r="B71">
        <f t="shared" si="25"/>
        <v>0</v>
      </c>
      <c r="C71" s="5">
        <v>63</v>
      </c>
      <c r="D71" s="51" t="str">
        <f>IF('Front sheet'!$G15="","",'Front sheet'!$G15)</f>
        <v/>
      </c>
      <c r="E71" s="1" t="e">
        <f>IF('Front sheet'!H15="",#N/A,'Front sheet'!H15)</f>
        <v>#N/A</v>
      </c>
      <c r="F71" s="1" t="e">
        <f t="shared" si="38"/>
        <v>#VALUE!</v>
      </c>
      <c r="G71" s="49">
        <f t="shared" ca="1" si="41"/>
        <v>0</v>
      </c>
      <c r="H71" s="49" t="e">
        <f t="shared" si="60"/>
        <v>#N/A</v>
      </c>
      <c r="I71" s="132" t="e">
        <f t="shared" si="61"/>
        <v>#N/A</v>
      </c>
      <c r="J71" s="1" t="str">
        <f t="shared" si="28"/>
        <v/>
      </c>
      <c r="K71" s="134" t="str">
        <f t="shared" si="42"/>
        <v/>
      </c>
      <c r="L71" s="27" t="e">
        <f t="shared" si="62"/>
        <v>#N/A</v>
      </c>
      <c r="M71" s="28">
        <f t="shared" ca="1" si="63"/>
        <v>0</v>
      </c>
      <c r="N71" s="28">
        <f t="shared" ca="1" si="39"/>
        <v>0</v>
      </c>
      <c r="O71" s="28">
        <f t="shared" ca="1" si="40"/>
        <v>0</v>
      </c>
      <c r="Q71" s="28">
        <f>IF(ISERROR($E71),0,IF($E71&gt;$H71,MAX($Q$8:Q70)+1,0))</f>
        <v>0</v>
      </c>
      <c r="R71" s="28">
        <f>IF(ISERROR($E71),0,IF($E71&lt;$I71,MAX($R$8:R70)+1,0))</f>
        <v>0</v>
      </c>
      <c r="S71" s="28" t="e">
        <f t="shared" si="43"/>
        <v>#N/A</v>
      </c>
      <c r="U71" s="28">
        <f t="shared" si="44"/>
        <v>0</v>
      </c>
      <c r="V71" s="28">
        <f t="shared" ca="1" si="31"/>
        <v>0</v>
      </c>
      <c r="W71" s="28" t="e">
        <f t="shared" ca="1" si="45"/>
        <v>#N/A</v>
      </c>
      <c r="Y71" s="28">
        <f t="shared" si="46"/>
        <v>0</v>
      </c>
      <c r="Z71" s="28">
        <f t="shared" ca="1" si="32"/>
        <v>0</v>
      </c>
      <c r="AA71" s="28" t="e">
        <f t="shared" ca="1" si="47"/>
        <v>#N/A</v>
      </c>
      <c r="AC71" s="28">
        <f t="shared" si="64"/>
        <v>0</v>
      </c>
      <c r="AD71" s="28">
        <f t="shared" si="65"/>
        <v>0</v>
      </c>
      <c r="AE71" s="28" t="e">
        <f t="shared" si="48"/>
        <v>#N/A</v>
      </c>
      <c r="AG71" s="28">
        <f t="shared" si="33"/>
        <v>0</v>
      </c>
      <c r="AH71" s="28">
        <f t="shared" si="10"/>
        <v>0</v>
      </c>
      <c r="AI71" s="28" t="e">
        <f t="shared" si="49"/>
        <v>#N/A</v>
      </c>
      <c r="AK71" s="28">
        <f>IF(ISERROR($L71),0,IF($L71&gt;$O71,MAX($AK$8:AK70)+1,0))</f>
        <v>0</v>
      </c>
      <c r="AL71" s="28" t="e">
        <f t="shared" ca="1" si="34"/>
        <v>#N/A</v>
      </c>
      <c r="AN71" s="28">
        <f t="shared" ca="1" si="12"/>
        <v>0</v>
      </c>
      <c r="AO71" s="28">
        <f t="shared" ca="1" si="13"/>
        <v>0</v>
      </c>
      <c r="AT71" s="39" t="str">
        <f t="shared" si="35"/>
        <v/>
      </c>
      <c r="AU71" s="52" t="e">
        <f t="shared" si="36"/>
        <v>#VALUE!</v>
      </c>
      <c r="AW71" s="52">
        <v>63</v>
      </c>
      <c r="AX71" t="str">
        <f t="shared" ca="1" si="14"/>
        <v/>
      </c>
      <c r="AY71" s="67" t="str">
        <f t="shared" si="50"/>
        <v/>
      </c>
      <c r="AZ71" s="68" t="e">
        <f t="shared" si="51"/>
        <v>#N/A</v>
      </c>
      <c r="BA71" s="68" t="e">
        <f t="shared" si="52"/>
        <v>#N/A</v>
      </c>
      <c r="BB71" s="68" t="e">
        <f t="shared" si="53"/>
        <v>#N/A</v>
      </c>
      <c r="BC71" s="68" t="e">
        <f t="shared" si="54"/>
        <v>#N/A</v>
      </c>
      <c r="BD71" s="68" t="e">
        <f t="shared" si="55"/>
        <v>#N/A</v>
      </c>
      <c r="BE71">
        <f t="shared" ca="1" si="37"/>
        <v>1</v>
      </c>
      <c r="BF71" s="68" t="e">
        <f t="shared" si="56"/>
        <v>#N/A</v>
      </c>
      <c r="BG71" s="68" t="e">
        <f t="shared" si="57"/>
        <v>#N/A</v>
      </c>
      <c r="BI71">
        <f t="shared" si="58"/>
        <v>0</v>
      </c>
      <c r="BJ71">
        <f t="shared" si="59"/>
        <v>0</v>
      </c>
    </row>
    <row r="72" spans="2:62" ht="15.75" thickBot="1">
      <c r="B72">
        <f t="shared" si="25"/>
        <v>0</v>
      </c>
      <c r="C72" s="47">
        <v>64</v>
      </c>
      <c r="D72" s="48" t="str">
        <f>IF('Front sheet'!$G16="","",'Front sheet'!$G16)</f>
        <v/>
      </c>
      <c r="E72" s="1" t="e">
        <f>IF('Front sheet'!H16="",#N/A,'Front sheet'!H16)</f>
        <v>#N/A</v>
      </c>
      <c r="F72" s="1" t="e">
        <f t="shared" si="38"/>
        <v>#VALUE!</v>
      </c>
      <c r="G72" s="49">
        <f t="shared" ca="1" si="41"/>
        <v>0</v>
      </c>
      <c r="H72" s="49" t="e">
        <f t="shared" si="60"/>
        <v>#N/A</v>
      </c>
      <c r="I72" s="132" t="e">
        <f t="shared" si="61"/>
        <v>#N/A</v>
      </c>
      <c r="J72" s="1" t="str">
        <f t="shared" si="28"/>
        <v/>
      </c>
      <c r="K72" s="134" t="str">
        <f t="shared" si="42"/>
        <v/>
      </c>
      <c r="L72" s="27" t="e">
        <f t="shared" si="62"/>
        <v>#N/A</v>
      </c>
      <c r="M72" s="28">
        <f t="shared" ca="1" si="63"/>
        <v>0</v>
      </c>
      <c r="N72" s="28">
        <f t="shared" ca="1" si="39"/>
        <v>0</v>
      </c>
      <c r="O72" s="28">
        <f t="shared" ca="1" si="40"/>
        <v>0</v>
      </c>
      <c r="Q72" s="28">
        <f>IF(ISERROR($E72),0,IF($E72&gt;$H72,MAX($Q$8:Q71)+1,0))</f>
        <v>0</v>
      </c>
      <c r="R72" s="28">
        <f>IF(ISERROR($E72),0,IF($E72&lt;$I72,MAX($R$8:R71)+1,0))</f>
        <v>0</v>
      </c>
      <c r="S72" s="28" t="e">
        <f t="shared" si="43"/>
        <v>#N/A</v>
      </c>
      <c r="U72" s="28">
        <f t="shared" si="44"/>
        <v>0</v>
      </c>
      <c r="V72" s="28">
        <f t="shared" ca="1" si="31"/>
        <v>0</v>
      </c>
      <c r="W72" s="28" t="e">
        <f t="shared" ca="1" si="45"/>
        <v>#N/A</v>
      </c>
      <c r="Y72" s="28">
        <f t="shared" si="46"/>
        <v>0</v>
      </c>
      <c r="Z72" s="28">
        <f t="shared" ca="1" si="32"/>
        <v>0</v>
      </c>
      <c r="AA72" s="28" t="e">
        <f t="shared" ca="1" si="47"/>
        <v>#N/A</v>
      </c>
      <c r="AC72" s="28">
        <f t="shared" si="64"/>
        <v>0</v>
      </c>
      <c r="AD72" s="28">
        <f t="shared" si="65"/>
        <v>0</v>
      </c>
      <c r="AE72" s="28" t="e">
        <f t="shared" si="48"/>
        <v>#N/A</v>
      </c>
      <c r="AG72" s="28">
        <f t="shared" si="33"/>
        <v>0</v>
      </c>
      <c r="AH72" s="28">
        <f t="shared" si="10"/>
        <v>0</v>
      </c>
      <c r="AI72" s="28" t="e">
        <f t="shared" si="49"/>
        <v>#N/A</v>
      </c>
      <c r="AK72" s="28">
        <f>IF(ISERROR($L72),0,IF($L72&gt;$O72,MAX($AK$8:AK71)+1,0))</f>
        <v>0</v>
      </c>
      <c r="AL72" s="28" t="e">
        <f t="shared" ca="1" si="34"/>
        <v>#N/A</v>
      </c>
      <c r="AN72" s="28">
        <f t="shared" ca="1" si="12"/>
        <v>0</v>
      </c>
      <c r="AO72" s="28">
        <f t="shared" ca="1" si="13"/>
        <v>0</v>
      </c>
      <c r="AT72" s="39" t="str">
        <f t="shared" si="35"/>
        <v/>
      </c>
      <c r="AU72" s="52" t="e">
        <f t="shared" si="36"/>
        <v>#VALUE!</v>
      </c>
      <c r="AW72" s="52">
        <v>64</v>
      </c>
      <c r="AX72" t="str">
        <f t="shared" ca="1" si="14"/>
        <v/>
      </c>
      <c r="AY72" s="67" t="str">
        <f t="shared" si="50"/>
        <v/>
      </c>
      <c r="AZ72" s="68" t="e">
        <f t="shared" si="51"/>
        <v>#N/A</v>
      </c>
      <c r="BA72" s="68" t="e">
        <f t="shared" si="52"/>
        <v>#N/A</v>
      </c>
      <c r="BB72" s="68" t="e">
        <f t="shared" si="53"/>
        <v>#N/A</v>
      </c>
      <c r="BC72" s="68" t="e">
        <f t="shared" si="54"/>
        <v>#N/A</v>
      </c>
      <c r="BD72" s="68" t="e">
        <f t="shared" si="55"/>
        <v>#N/A</v>
      </c>
      <c r="BE72">
        <f t="shared" ca="1" si="37"/>
        <v>1</v>
      </c>
      <c r="BF72" s="68" t="e">
        <f t="shared" si="56"/>
        <v>#N/A</v>
      </c>
      <c r="BG72" s="68" t="e">
        <f t="shared" si="57"/>
        <v>#N/A</v>
      </c>
      <c r="BI72">
        <f t="shared" si="58"/>
        <v>0</v>
      </c>
      <c r="BJ72">
        <f t="shared" si="59"/>
        <v>0</v>
      </c>
    </row>
    <row r="73" spans="2:62" ht="15.75" thickBot="1">
      <c r="B73">
        <f t="shared" si="25"/>
        <v>0</v>
      </c>
      <c r="C73" s="3">
        <v>65</v>
      </c>
      <c r="D73" s="2" t="str">
        <f>IF('Front sheet'!$G17="","",'Front sheet'!$G17)</f>
        <v/>
      </c>
      <c r="E73" s="1" t="e">
        <f>IF('Front sheet'!H17="",#N/A,'Front sheet'!H17)</f>
        <v>#N/A</v>
      </c>
      <c r="F73" s="1" t="e">
        <f t="shared" si="38"/>
        <v>#VALUE!</v>
      </c>
      <c r="G73" s="49">
        <f t="shared" ref="G73:G104" ca="1" si="66">IF($E$4=0,AVERAGE(Tally0),IF($E$5=0,IF(C73&lt;=$E$4,AVERAGE(Tally),AVERAGE(Tally2)),IF(C73&lt;=$E$4,AVERAGE(Tally),IF(C73&lt;=$E$5,AVERAGE(Tally2),AVERAGE(Tally3)))))</f>
        <v>0</v>
      </c>
      <c r="H73" s="49" t="e">
        <f t="shared" si="60"/>
        <v>#N/A</v>
      </c>
      <c r="I73" s="132" t="e">
        <f t="shared" si="61"/>
        <v>#N/A</v>
      </c>
      <c r="J73" s="1" t="str">
        <f t="shared" si="28"/>
        <v/>
      </c>
      <c r="K73" s="134" t="str">
        <f t="shared" ref="K73:K104" si="67">D73</f>
        <v/>
      </c>
      <c r="L73" s="27" t="e">
        <f t="shared" si="62"/>
        <v>#N/A</v>
      </c>
      <c r="M73" s="28">
        <f t="shared" ca="1" si="63"/>
        <v>0</v>
      </c>
      <c r="N73" s="28">
        <f t="shared" ca="1" si="39"/>
        <v>0</v>
      </c>
      <c r="O73" s="28">
        <f t="shared" ca="1" si="40"/>
        <v>0</v>
      </c>
      <c r="Q73" s="28">
        <f>IF(ISERROR($E73),0,IF($E73&gt;$H73,MAX($Q$8:Q72)+1,0))</f>
        <v>0</v>
      </c>
      <c r="R73" s="28">
        <f>IF(ISERROR($E73),0,IF($E73&lt;$I73,MAX($R$8:R72)+1,0))</f>
        <v>0</v>
      </c>
      <c r="S73" s="28" t="e">
        <f t="shared" ref="S73:S104" si="68">IF(OR(E73&gt;H73,E73&lt;I73),E73,#N/A)</f>
        <v>#N/A</v>
      </c>
      <c r="U73" s="28">
        <f t="shared" ref="U73:U104" si="69">IF(ISERROR(E73),0,IF(E73&gt;G73,1,0))</f>
        <v>0</v>
      </c>
      <c r="V73" s="28">
        <f t="shared" ca="1" si="31"/>
        <v>0</v>
      </c>
      <c r="W73" s="28" t="e">
        <f t="shared" ref="W73:W104" ca="1" si="70">IF(V73=0,#N/A,E73)</f>
        <v>#N/A</v>
      </c>
      <c r="Y73" s="28">
        <f t="shared" ref="Y73:Y104" si="71">IF(ISERROR(E73),0,IF(E73&lt;G73,1,0))</f>
        <v>0</v>
      </c>
      <c r="Z73" s="28">
        <f t="shared" ca="1" si="32"/>
        <v>0</v>
      </c>
      <c r="AA73" s="28" t="e">
        <f t="shared" ref="AA73:AA104" ca="1" si="72">IF(Z73=0,#N/A,E73)</f>
        <v>#N/A</v>
      </c>
      <c r="AC73" s="28">
        <f t="shared" si="64"/>
        <v>0</v>
      </c>
      <c r="AD73" s="28">
        <f t="shared" si="65"/>
        <v>0</v>
      </c>
      <c r="AE73" s="28" t="e">
        <f t="shared" ref="AE73:AE104" si="73">IF(AD73=0,#N/A,E73)</f>
        <v>#N/A</v>
      </c>
      <c r="AG73" s="28">
        <f t="shared" si="33"/>
        <v>0</v>
      </c>
      <c r="AH73" s="28">
        <f t="shared" ref="AH73:AH120" si="74">IF(AND(AH72&gt;0,AG73&gt;0),1,IF(SUM(AG73:AG79)&gt;=7,1,IF(MOD(SUM(AG73:AG79),1)&gt;0,IF(SUM(AG73:AG80)&gt;=7,1,0),0)))</f>
        <v>0</v>
      </c>
      <c r="AI73" s="28" t="e">
        <f t="shared" ref="AI73:AI104" si="75">IF(AH73=0,#N/A,E73)</f>
        <v>#N/A</v>
      </c>
      <c r="AK73" s="28">
        <f>IF(ISERROR($L73),0,IF($L73&gt;$O73,MAX($AK$8:AK72)+1,0))</f>
        <v>0</v>
      </c>
      <c r="AL73" s="28" t="e">
        <f t="shared" ca="1" si="34"/>
        <v>#N/A</v>
      </c>
      <c r="AN73" s="28">
        <f t="shared" ca="1" si="12"/>
        <v>0</v>
      </c>
      <c r="AO73" s="28">
        <f t="shared" ca="1" si="13"/>
        <v>0</v>
      </c>
      <c r="AT73" s="39" t="str">
        <f t="shared" si="35"/>
        <v/>
      </c>
      <c r="AU73" s="52" t="e">
        <f t="shared" si="36"/>
        <v>#VALUE!</v>
      </c>
      <c r="AW73" s="52">
        <v>65</v>
      </c>
      <c r="AX73" t="str">
        <f t="shared" ref="AX73:AX120" ca="1" si="76">IF(AY73=$AZ$8,1,IF(AY73=$BA$8,2,IF(AY73=$BB$8,3,IF(AY73=$BC$8,4,IF(AY73=$BD$8,5,"")))))</f>
        <v/>
      </c>
      <c r="AY73" s="67" t="str">
        <f t="shared" ref="AY73:AY104" si="77">D73</f>
        <v/>
      </c>
      <c r="AZ73" s="68" t="e">
        <f t="shared" ref="AZ73:AZ104" si="78">IF($AZ$6=0,#N/A,IF(AX73=AZ$7,$E73-1,#N/A))</f>
        <v>#N/A</v>
      </c>
      <c r="BA73" s="68" t="e">
        <f t="shared" ref="BA73:BA104" si="79">IF($BA$6=0,#N/A,IF($AX73=BA$7,$E73-1,#N/A))</f>
        <v>#N/A</v>
      </c>
      <c r="BB73" s="68" t="e">
        <f t="shared" ref="BB73:BB104" si="80">IF($BB$6=0,#N/A,IF($AX73=BB$7,$E73-1,#N/A))</f>
        <v>#N/A</v>
      </c>
      <c r="BC73" s="68" t="e">
        <f t="shared" ref="BC73:BC104" si="81">IF($BC$6=0,#N/A,IF($AX73=BC$7,$E73-1,#N/A))</f>
        <v>#N/A</v>
      </c>
      <c r="BD73" s="68" t="e">
        <f t="shared" ref="BD73:BD104" si="82">IF($BD$6=0,#N/A,IF($AX73=BD$7,$E73-1,#N/A))</f>
        <v>#N/A</v>
      </c>
      <c r="BE73">
        <f t="shared" ca="1" si="37"/>
        <v>1</v>
      </c>
      <c r="BF73" s="68" t="e">
        <f t="shared" ref="BF73:BF104" si="83">IF($BF$6=0,#N/A,IF(BE73=BF$7,$E73-1,#N/A))</f>
        <v>#N/A</v>
      </c>
      <c r="BG73" s="68" t="e">
        <f t="shared" ref="BG73:BG104" si="84">IF($BG$6=0,#N/A,IF(BE73=BG$7,$E73-1,#N/A))</f>
        <v>#N/A</v>
      </c>
      <c r="BI73">
        <f t="shared" ref="BI73:BI104" si="85">IF(ISERROR(E73),0,E73)</f>
        <v>0</v>
      </c>
      <c r="BJ73">
        <f t="shared" ref="BJ73:BJ104" si="86">IF(ISERROR(E73),0,1)</f>
        <v>0</v>
      </c>
    </row>
    <row r="74" spans="2:62" ht="15.75" thickBot="1">
      <c r="B74">
        <f t="shared" ref="B74:B120" si="87">IF(ISERROR(E74),0,C74)</f>
        <v>0</v>
      </c>
      <c r="C74" s="3">
        <v>66</v>
      </c>
      <c r="D74" s="2" t="str">
        <f>IF('Front sheet'!$G18="","",'Front sheet'!$G18)</f>
        <v/>
      </c>
      <c r="E74" s="1" t="e">
        <f>IF('Front sheet'!H18="",#N/A,'Front sheet'!H18)</f>
        <v>#N/A</v>
      </c>
      <c r="F74" s="1" t="e">
        <f t="shared" si="38"/>
        <v>#VALUE!</v>
      </c>
      <c r="G74" s="49">
        <f t="shared" ca="1" si="66"/>
        <v>0</v>
      </c>
      <c r="H74" s="49" t="e">
        <f t="shared" ref="H74:H105" si="88">IF($E$3&gt;=13,G74+$N74,#N/A)</f>
        <v>#N/A</v>
      </c>
      <c r="I74" s="132" t="e">
        <f t="shared" ref="I74:I105" si="89">IF($E$3&gt;=13,G74-$N74,#N/A)</f>
        <v>#N/A</v>
      </c>
      <c r="J74" s="1" t="str">
        <f t="shared" ref="J74:J120" si="90">IF(ISERROR(E74),"",E74)</f>
        <v/>
      </c>
      <c r="K74" s="134" t="str">
        <f t="shared" si="67"/>
        <v/>
      </c>
      <c r="L74" s="27" t="e">
        <f t="shared" ref="L74:L105" si="91">IF(ISERROR(E74),IF(C74&lt;$E$3,0,#N/A),IF(ISERROR(E73),0,IF(E73="","",IF(E74="","",ABS(E73-E74)))))</f>
        <v>#N/A</v>
      </c>
      <c r="M74" s="28">
        <f t="shared" ref="M74:M105" ca="1" si="92">IF(ISERROR(IF($E$4=0,AVERAGE(MR_1),IF($E$5=0,IF(C74&lt;=$E$4,AVERAGE(MR_1),AVERAGE(MR_2)),IF(C74&lt;=$E$4,AVERAGE(MR_1),IF(C74&lt;=$E$5,AVERAGE(MR_2),AVERAGE(MR_3)))))),0,IF($E$4=0,AVERAGE(MR_1),IF($E$5=0,IF(C74&lt;=$E$4,AVERAGE(MR_1),AVERAGE(MR_2)),IF(C74&lt;=$E$4,AVERAGE(MR_1),IF(C74&lt;=$E$5,AVERAGE(MR_2),AVERAGE(MR_3))))))</f>
        <v>0</v>
      </c>
      <c r="N74" s="28">
        <f t="shared" ref="N74:N120" ca="1" si="93">IF(ISERROR((M74*2.66)),N75,(M74*2.66))</f>
        <v>0</v>
      </c>
      <c r="O74" s="28">
        <f t="shared" ca="1" si="40"/>
        <v>0</v>
      </c>
      <c r="Q74" s="28">
        <f>IF(ISERROR($E74),0,IF($E74&gt;$H74,MAX($Q$8:Q73)+1,0))</f>
        <v>0</v>
      </c>
      <c r="R74" s="28">
        <f>IF(ISERROR($E74),0,IF($E74&lt;$I74,MAX($R$8:R73)+1,0))</f>
        <v>0</v>
      </c>
      <c r="S74" s="28" t="e">
        <f t="shared" si="68"/>
        <v>#N/A</v>
      </c>
      <c r="U74" s="28">
        <f t="shared" si="69"/>
        <v>0</v>
      </c>
      <c r="V74" s="28">
        <f t="shared" ref="V74:V120" ca="1" si="94">IF(AND(V73=1,U74=1),1,IF(SUM(U74:U80)&gt;=7,1,0))</f>
        <v>0</v>
      </c>
      <c r="W74" s="28" t="e">
        <f t="shared" ca="1" si="70"/>
        <v>#N/A</v>
      </c>
      <c r="Y74" s="28">
        <f t="shared" si="71"/>
        <v>0</v>
      </c>
      <c r="Z74" s="28">
        <f t="shared" ref="Z74:Z120" ca="1" si="95">IF(AND(Z73=1,Y74=1),1,IF(SUM(Y74:Y80)&gt;=7,1,0))</f>
        <v>0</v>
      </c>
      <c r="AA74" s="28" t="e">
        <f t="shared" ca="1" si="72"/>
        <v>#N/A</v>
      </c>
      <c r="AC74" s="28">
        <f t="shared" si="64"/>
        <v>0</v>
      </c>
      <c r="AD74" s="28">
        <f t="shared" si="65"/>
        <v>0</v>
      </c>
      <c r="AE74" s="28" t="e">
        <f t="shared" si="73"/>
        <v>#N/A</v>
      </c>
      <c r="AG74" s="28">
        <f t="shared" ref="AG74:AG120" si="96">IF(OR(ISERROR(E74),ISERROR(E73)),0,IF(E74=E73,0.5,IF(E74&lt;E73,1,0)))</f>
        <v>0</v>
      </c>
      <c r="AH74" s="28">
        <f t="shared" si="74"/>
        <v>0</v>
      </c>
      <c r="AI74" s="28" t="e">
        <f t="shared" si="75"/>
        <v>#N/A</v>
      </c>
      <c r="AK74" s="28">
        <f>IF(ISERROR($L74),0,IF($L74&gt;$O74,MAX($AK$8:AK73)+1,0))</f>
        <v>0</v>
      </c>
      <c r="AL74" s="28" t="e">
        <f t="shared" ref="AL74:AL120" ca="1" si="97">IF(L74&gt;O74,L74,#N/A)</f>
        <v>#N/A</v>
      </c>
      <c r="AN74" s="28">
        <f t="shared" ref="AN74:AN120" ca="1" si="98">IF(AND(J74&gt;$AN$6,J74&lt;$AO$6),1,0)</f>
        <v>0</v>
      </c>
      <c r="AO74" s="28">
        <f t="shared" ref="AO74:AO120" ca="1" si="99">IF(AND(AO73=1,AN74=1),1,IF(SUM(AN74:AN88)&gt;=15,1,0))</f>
        <v>0</v>
      </c>
      <c r="AT74" s="39" t="str">
        <f t="shared" ref="AT74:AT120" si="100">K74</f>
        <v/>
      </c>
      <c r="AU74" s="52" t="e">
        <f t="shared" ref="AU74:AU120" si="101">WEEKDAY(AT74)</f>
        <v>#VALUE!</v>
      </c>
      <c r="AW74" s="52">
        <v>66</v>
      </c>
      <c r="AX74" t="str">
        <f t="shared" ca="1" si="76"/>
        <v/>
      </c>
      <c r="AY74" s="67" t="str">
        <f t="shared" si="77"/>
        <v/>
      </c>
      <c r="AZ74" s="68" t="e">
        <f t="shared" si="78"/>
        <v>#N/A</v>
      </c>
      <c r="BA74" s="68" t="e">
        <f t="shared" si="79"/>
        <v>#N/A</v>
      </c>
      <c r="BB74" s="68" t="e">
        <f t="shared" si="80"/>
        <v>#N/A</v>
      </c>
      <c r="BC74" s="68" t="e">
        <f t="shared" si="81"/>
        <v>#N/A</v>
      </c>
      <c r="BD74" s="68" t="e">
        <f t="shared" si="82"/>
        <v>#N/A</v>
      </c>
      <c r="BE74">
        <f t="shared" ref="BE74:BE120" ca="1" si="102">IF(AY74=$BF$8,1,IF(AY74=$BG$8,2,""))</f>
        <v>1</v>
      </c>
      <c r="BF74" s="68" t="e">
        <f t="shared" si="83"/>
        <v>#N/A</v>
      </c>
      <c r="BG74" s="68" t="e">
        <f t="shared" si="84"/>
        <v>#N/A</v>
      </c>
      <c r="BI74">
        <f t="shared" si="85"/>
        <v>0</v>
      </c>
      <c r="BJ74">
        <f t="shared" si="86"/>
        <v>0</v>
      </c>
    </row>
    <row r="75" spans="2:62" ht="15.75" thickBot="1">
      <c r="B75">
        <f t="shared" si="87"/>
        <v>0</v>
      </c>
      <c r="C75" s="3">
        <v>67</v>
      </c>
      <c r="D75" s="2" t="str">
        <f>IF('Front sheet'!$G19="","",'Front sheet'!$G19)</f>
        <v/>
      </c>
      <c r="E75" s="1" t="e">
        <f>IF('Front sheet'!H19="",#N/A,'Front sheet'!H19)</f>
        <v>#N/A</v>
      </c>
      <c r="F75" s="1" t="e">
        <f t="shared" ref="F75:F120" si="103">IF(ISERROR(E75),F74,F74+E75)</f>
        <v>#VALUE!</v>
      </c>
      <c r="G75" s="49">
        <f t="shared" ca="1" si="66"/>
        <v>0</v>
      </c>
      <c r="H75" s="49" t="e">
        <f t="shared" si="88"/>
        <v>#N/A</v>
      </c>
      <c r="I75" s="132" t="e">
        <f t="shared" si="89"/>
        <v>#N/A</v>
      </c>
      <c r="J75" s="1" t="str">
        <f t="shared" si="90"/>
        <v/>
      </c>
      <c r="K75" s="134" t="str">
        <f t="shared" si="67"/>
        <v/>
      </c>
      <c r="L75" s="27" t="e">
        <f t="shared" si="91"/>
        <v>#N/A</v>
      </c>
      <c r="M75" s="28">
        <f t="shared" ca="1" si="92"/>
        <v>0</v>
      </c>
      <c r="N75" s="28">
        <f t="shared" ca="1" si="93"/>
        <v>0</v>
      </c>
      <c r="O75" s="28">
        <f t="shared" ref="O75:O120" ca="1" si="104">M75*3.27</f>
        <v>0</v>
      </c>
      <c r="Q75" s="28">
        <f>IF(ISERROR($E75),0,IF($E75&gt;$H75,MAX($Q$8:Q74)+1,0))</f>
        <v>0</v>
      </c>
      <c r="R75" s="28">
        <f>IF(ISERROR($E75),0,IF($E75&lt;$I75,MAX($R$8:R74)+1,0))</f>
        <v>0</v>
      </c>
      <c r="S75" s="28" t="e">
        <f t="shared" si="68"/>
        <v>#N/A</v>
      </c>
      <c r="U75" s="28">
        <f t="shared" si="69"/>
        <v>0</v>
      </c>
      <c r="V75" s="28">
        <f t="shared" ca="1" si="94"/>
        <v>0</v>
      </c>
      <c r="W75" s="28" t="e">
        <f t="shared" ca="1" si="70"/>
        <v>#N/A</v>
      </c>
      <c r="Y75" s="28">
        <f t="shared" si="71"/>
        <v>0</v>
      </c>
      <c r="Z75" s="28">
        <f t="shared" ca="1" si="95"/>
        <v>0</v>
      </c>
      <c r="AA75" s="28" t="e">
        <f t="shared" ca="1" si="72"/>
        <v>#N/A</v>
      </c>
      <c r="AC75" s="28">
        <f t="shared" si="64"/>
        <v>0</v>
      </c>
      <c r="AD75" s="28">
        <f t="shared" si="65"/>
        <v>0</v>
      </c>
      <c r="AE75" s="28" t="e">
        <f t="shared" si="73"/>
        <v>#N/A</v>
      </c>
      <c r="AG75" s="28">
        <f t="shared" si="96"/>
        <v>0</v>
      </c>
      <c r="AH75" s="28">
        <f t="shared" si="74"/>
        <v>0</v>
      </c>
      <c r="AI75" s="28" t="e">
        <f t="shared" si="75"/>
        <v>#N/A</v>
      </c>
      <c r="AK75" s="28">
        <f>IF(ISERROR($L75),0,IF($L75&gt;$O75,MAX($AK$8:AK74)+1,0))</f>
        <v>0</v>
      </c>
      <c r="AL75" s="28" t="e">
        <f t="shared" ca="1" si="97"/>
        <v>#N/A</v>
      </c>
      <c r="AN75" s="28">
        <f t="shared" ca="1" si="98"/>
        <v>0</v>
      </c>
      <c r="AO75" s="28">
        <f t="shared" ca="1" si="99"/>
        <v>0</v>
      </c>
      <c r="AT75" s="39" t="str">
        <f t="shared" si="100"/>
        <v/>
      </c>
      <c r="AU75" s="52" t="e">
        <f t="shared" si="101"/>
        <v>#VALUE!</v>
      </c>
      <c r="AW75" s="52">
        <v>67</v>
      </c>
      <c r="AX75" t="str">
        <f t="shared" ca="1" si="76"/>
        <v/>
      </c>
      <c r="AY75" s="67" t="str">
        <f t="shared" si="77"/>
        <v/>
      </c>
      <c r="AZ75" s="68" t="e">
        <f t="shared" si="78"/>
        <v>#N/A</v>
      </c>
      <c r="BA75" s="68" t="e">
        <f t="shared" si="79"/>
        <v>#N/A</v>
      </c>
      <c r="BB75" s="68" t="e">
        <f t="shared" si="80"/>
        <v>#N/A</v>
      </c>
      <c r="BC75" s="68" t="e">
        <f t="shared" si="81"/>
        <v>#N/A</v>
      </c>
      <c r="BD75" s="68" t="e">
        <f t="shared" si="82"/>
        <v>#N/A</v>
      </c>
      <c r="BE75">
        <f t="shared" ca="1" si="102"/>
        <v>1</v>
      </c>
      <c r="BF75" s="68" t="e">
        <f t="shared" si="83"/>
        <v>#N/A</v>
      </c>
      <c r="BG75" s="68" t="e">
        <f t="shared" si="84"/>
        <v>#N/A</v>
      </c>
      <c r="BI75">
        <f t="shared" si="85"/>
        <v>0</v>
      </c>
      <c r="BJ75">
        <f t="shared" si="86"/>
        <v>0</v>
      </c>
    </row>
    <row r="76" spans="2:62" ht="15.75" thickBot="1">
      <c r="B76">
        <f t="shared" si="87"/>
        <v>0</v>
      </c>
      <c r="C76" s="3">
        <v>68</v>
      </c>
      <c r="D76" s="2" t="str">
        <f>IF('Front sheet'!$G20="","",'Front sheet'!$G20)</f>
        <v/>
      </c>
      <c r="E76" s="1" t="e">
        <f>IF('Front sheet'!H20="",#N/A,'Front sheet'!H20)</f>
        <v>#N/A</v>
      </c>
      <c r="F76" s="1" t="e">
        <f t="shared" si="103"/>
        <v>#VALUE!</v>
      </c>
      <c r="G76" s="49">
        <f t="shared" ca="1" si="66"/>
        <v>0</v>
      </c>
      <c r="H76" s="49" t="e">
        <f t="shared" si="88"/>
        <v>#N/A</v>
      </c>
      <c r="I76" s="132" t="e">
        <f t="shared" si="89"/>
        <v>#N/A</v>
      </c>
      <c r="J76" s="1" t="str">
        <f t="shared" si="90"/>
        <v/>
      </c>
      <c r="K76" s="134" t="str">
        <f t="shared" si="67"/>
        <v/>
      </c>
      <c r="L76" s="27" t="e">
        <f t="shared" si="91"/>
        <v>#N/A</v>
      </c>
      <c r="M76" s="28">
        <f t="shared" ca="1" si="92"/>
        <v>0</v>
      </c>
      <c r="N76" s="28">
        <f t="shared" ca="1" si="93"/>
        <v>0</v>
      </c>
      <c r="O76" s="28">
        <f t="shared" ca="1" si="104"/>
        <v>0</v>
      </c>
      <c r="Q76" s="28">
        <f>IF(ISERROR($E76),0,IF($E76&gt;$H76,MAX($Q$8:Q75)+1,0))</f>
        <v>0</v>
      </c>
      <c r="R76" s="28">
        <f>IF(ISERROR($E76),0,IF($E76&lt;$I76,MAX($R$8:R75)+1,0))</f>
        <v>0</v>
      </c>
      <c r="S76" s="28" t="e">
        <f t="shared" si="68"/>
        <v>#N/A</v>
      </c>
      <c r="U76" s="28">
        <f t="shared" si="69"/>
        <v>0</v>
      </c>
      <c r="V76" s="28">
        <f t="shared" ca="1" si="94"/>
        <v>0</v>
      </c>
      <c r="W76" s="28" t="e">
        <f t="shared" ca="1" si="70"/>
        <v>#N/A</v>
      </c>
      <c r="Y76" s="28">
        <f t="shared" si="71"/>
        <v>0</v>
      </c>
      <c r="Z76" s="28">
        <f t="shared" ca="1" si="95"/>
        <v>0</v>
      </c>
      <c r="AA76" s="28" t="e">
        <f t="shared" ca="1" si="72"/>
        <v>#N/A</v>
      </c>
      <c r="AC76" s="28">
        <f t="shared" si="64"/>
        <v>0</v>
      </c>
      <c r="AD76" s="28">
        <f t="shared" si="65"/>
        <v>0</v>
      </c>
      <c r="AE76" s="28" t="e">
        <f t="shared" si="73"/>
        <v>#N/A</v>
      </c>
      <c r="AG76" s="28">
        <f t="shared" si="96"/>
        <v>0</v>
      </c>
      <c r="AH76" s="28">
        <f t="shared" si="74"/>
        <v>0</v>
      </c>
      <c r="AI76" s="28" t="e">
        <f t="shared" si="75"/>
        <v>#N/A</v>
      </c>
      <c r="AK76" s="28">
        <f>IF(ISERROR($L76),0,IF($L76&gt;$O76,MAX($AK$8:AK75)+1,0))</f>
        <v>0</v>
      </c>
      <c r="AL76" s="28" t="e">
        <f t="shared" ca="1" si="97"/>
        <v>#N/A</v>
      </c>
      <c r="AN76" s="28">
        <f t="shared" ca="1" si="98"/>
        <v>0</v>
      </c>
      <c r="AO76" s="28">
        <f t="shared" ca="1" si="99"/>
        <v>0</v>
      </c>
      <c r="AT76" s="39" t="str">
        <f t="shared" si="100"/>
        <v/>
      </c>
      <c r="AU76" s="52" t="e">
        <f t="shared" si="101"/>
        <v>#VALUE!</v>
      </c>
      <c r="AW76" s="52">
        <v>68</v>
      </c>
      <c r="AX76" t="str">
        <f t="shared" ca="1" si="76"/>
        <v/>
      </c>
      <c r="AY76" s="67" t="str">
        <f t="shared" si="77"/>
        <v/>
      </c>
      <c r="AZ76" s="68" t="e">
        <f t="shared" si="78"/>
        <v>#N/A</v>
      </c>
      <c r="BA76" s="68" t="e">
        <f t="shared" si="79"/>
        <v>#N/A</v>
      </c>
      <c r="BB76" s="68" t="e">
        <f t="shared" si="80"/>
        <v>#N/A</v>
      </c>
      <c r="BC76" s="68" t="e">
        <f t="shared" si="81"/>
        <v>#N/A</v>
      </c>
      <c r="BD76" s="68" t="e">
        <f t="shared" si="82"/>
        <v>#N/A</v>
      </c>
      <c r="BE76">
        <f t="shared" ca="1" si="102"/>
        <v>1</v>
      </c>
      <c r="BF76" s="68" t="e">
        <f t="shared" si="83"/>
        <v>#N/A</v>
      </c>
      <c r="BG76" s="68" t="e">
        <f t="shared" si="84"/>
        <v>#N/A</v>
      </c>
      <c r="BI76">
        <f t="shared" si="85"/>
        <v>0</v>
      </c>
      <c r="BJ76">
        <f t="shared" si="86"/>
        <v>0</v>
      </c>
    </row>
    <row r="77" spans="2:62" ht="15.75" thickBot="1">
      <c r="B77">
        <f t="shared" si="87"/>
        <v>0</v>
      </c>
      <c r="C77" s="3">
        <v>69</v>
      </c>
      <c r="D77" s="2" t="str">
        <f>IF('Front sheet'!$G21="","",'Front sheet'!$G21)</f>
        <v/>
      </c>
      <c r="E77" s="1" t="e">
        <f>IF('Front sheet'!H21="",#N/A,'Front sheet'!H21)</f>
        <v>#N/A</v>
      </c>
      <c r="F77" s="1" t="e">
        <f t="shared" si="103"/>
        <v>#VALUE!</v>
      </c>
      <c r="G77" s="49">
        <f t="shared" ca="1" si="66"/>
        <v>0</v>
      </c>
      <c r="H77" s="49" t="e">
        <f t="shared" si="88"/>
        <v>#N/A</v>
      </c>
      <c r="I77" s="132" t="e">
        <f t="shared" si="89"/>
        <v>#N/A</v>
      </c>
      <c r="J77" s="1" t="str">
        <f t="shared" si="90"/>
        <v/>
      </c>
      <c r="K77" s="134" t="str">
        <f t="shared" si="67"/>
        <v/>
      </c>
      <c r="L77" s="27" t="e">
        <f t="shared" si="91"/>
        <v>#N/A</v>
      </c>
      <c r="M77" s="28">
        <f t="shared" ca="1" si="92"/>
        <v>0</v>
      </c>
      <c r="N77" s="28">
        <f t="shared" ca="1" si="93"/>
        <v>0</v>
      </c>
      <c r="O77" s="28">
        <f t="shared" ca="1" si="104"/>
        <v>0</v>
      </c>
      <c r="Q77" s="28">
        <f>IF(ISERROR($E77),0,IF($E77&gt;$H77,MAX($Q$8:Q76)+1,0))</f>
        <v>0</v>
      </c>
      <c r="R77" s="28">
        <f>IF(ISERROR($E77),0,IF($E77&lt;$I77,MAX($R$8:R76)+1,0))</f>
        <v>0</v>
      </c>
      <c r="S77" s="28" t="e">
        <f t="shared" si="68"/>
        <v>#N/A</v>
      </c>
      <c r="U77" s="28">
        <f t="shared" si="69"/>
        <v>0</v>
      </c>
      <c r="V77" s="28">
        <f t="shared" ca="1" si="94"/>
        <v>0</v>
      </c>
      <c r="W77" s="28" t="e">
        <f t="shared" ca="1" si="70"/>
        <v>#N/A</v>
      </c>
      <c r="Y77" s="28">
        <f t="shared" si="71"/>
        <v>0</v>
      </c>
      <c r="Z77" s="28">
        <f t="shared" ca="1" si="95"/>
        <v>0</v>
      </c>
      <c r="AA77" s="28" t="e">
        <f t="shared" ca="1" si="72"/>
        <v>#N/A</v>
      </c>
      <c r="AC77" s="28">
        <f t="shared" si="64"/>
        <v>0</v>
      </c>
      <c r="AD77" s="28">
        <f t="shared" si="65"/>
        <v>0</v>
      </c>
      <c r="AE77" s="28" t="e">
        <f t="shared" si="73"/>
        <v>#N/A</v>
      </c>
      <c r="AG77" s="28">
        <f t="shared" si="96"/>
        <v>0</v>
      </c>
      <c r="AH77" s="28">
        <f t="shared" si="74"/>
        <v>0</v>
      </c>
      <c r="AI77" s="28" t="e">
        <f t="shared" si="75"/>
        <v>#N/A</v>
      </c>
      <c r="AK77" s="28">
        <f>IF(ISERROR($L77),0,IF($L77&gt;$O77,MAX($AK$8:AK76)+1,0))</f>
        <v>0</v>
      </c>
      <c r="AL77" s="28" t="e">
        <f t="shared" ca="1" si="97"/>
        <v>#N/A</v>
      </c>
      <c r="AN77" s="28">
        <f t="shared" ca="1" si="98"/>
        <v>0</v>
      </c>
      <c r="AO77" s="28">
        <f t="shared" ca="1" si="99"/>
        <v>0</v>
      </c>
      <c r="AT77" s="39" t="str">
        <f t="shared" si="100"/>
        <v/>
      </c>
      <c r="AU77" s="52" t="e">
        <f t="shared" si="101"/>
        <v>#VALUE!</v>
      </c>
      <c r="AW77" s="52">
        <v>69</v>
      </c>
      <c r="AX77" t="str">
        <f t="shared" ca="1" si="76"/>
        <v/>
      </c>
      <c r="AY77" s="67" t="str">
        <f t="shared" si="77"/>
        <v/>
      </c>
      <c r="AZ77" s="68" t="e">
        <f t="shared" si="78"/>
        <v>#N/A</v>
      </c>
      <c r="BA77" s="68" t="e">
        <f t="shared" si="79"/>
        <v>#N/A</v>
      </c>
      <c r="BB77" s="68" t="e">
        <f t="shared" si="80"/>
        <v>#N/A</v>
      </c>
      <c r="BC77" s="68" t="e">
        <f t="shared" si="81"/>
        <v>#N/A</v>
      </c>
      <c r="BD77" s="68" t="e">
        <f t="shared" si="82"/>
        <v>#N/A</v>
      </c>
      <c r="BE77">
        <f t="shared" ca="1" si="102"/>
        <v>1</v>
      </c>
      <c r="BF77" s="68" t="e">
        <f t="shared" si="83"/>
        <v>#N/A</v>
      </c>
      <c r="BG77" s="68" t="e">
        <f t="shared" si="84"/>
        <v>#N/A</v>
      </c>
      <c r="BI77">
        <f t="shared" si="85"/>
        <v>0</v>
      </c>
      <c r="BJ77">
        <f t="shared" si="86"/>
        <v>0</v>
      </c>
    </row>
    <row r="78" spans="2:62" ht="15.75" thickBot="1">
      <c r="B78">
        <f t="shared" si="87"/>
        <v>0</v>
      </c>
      <c r="C78" s="5">
        <v>70</v>
      </c>
      <c r="D78" s="51" t="str">
        <f>IF('Front sheet'!$G22="","",'Front sheet'!$G22)</f>
        <v/>
      </c>
      <c r="E78" s="1" t="e">
        <f>IF('Front sheet'!H22="",#N/A,'Front sheet'!H22)</f>
        <v>#N/A</v>
      </c>
      <c r="F78" s="1" t="e">
        <f t="shared" si="103"/>
        <v>#VALUE!</v>
      </c>
      <c r="G78" s="49">
        <f t="shared" ca="1" si="66"/>
        <v>0</v>
      </c>
      <c r="H78" s="49" t="e">
        <f t="shared" si="88"/>
        <v>#N/A</v>
      </c>
      <c r="I78" s="132" t="e">
        <f t="shared" si="89"/>
        <v>#N/A</v>
      </c>
      <c r="J78" s="1" t="str">
        <f t="shared" si="90"/>
        <v/>
      </c>
      <c r="K78" s="134" t="str">
        <f t="shared" si="67"/>
        <v/>
      </c>
      <c r="L78" s="27" t="e">
        <f t="shared" si="91"/>
        <v>#N/A</v>
      </c>
      <c r="M78" s="28">
        <f t="shared" ca="1" si="92"/>
        <v>0</v>
      </c>
      <c r="N78" s="28">
        <f t="shared" ca="1" si="93"/>
        <v>0</v>
      </c>
      <c r="O78" s="28">
        <f t="shared" ca="1" si="104"/>
        <v>0</v>
      </c>
      <c r="Q78" s="28">
        <f>IF(ISERROR($E78),0,IF($E78&gt;$H78,MAX($Q$8:Q77)+1,0))</f>
        <v>0</v>
      </c>
      <c r="R78" s="28">
        <f>IF(ISERROR($E78),0,IF($E78&lt;$I78,MAX($R$8:R77)+1,0))</f>
        <v>0</v>
      </c>
      <c r="S78" s="28" t="e">
        <f t="shared" si="68"/>
        <v>#N/A</v>
      </c>
      <c r="U78" s="28">
        <f t="shared" si="69"/>
        <v>0</v>
      </c>
      <c r="V78" s="28">
        <f t="shared" ca="1" si="94"/>
        <v>0</v>
      </c>
      <c r="W78" s="28" t="e">
        <f t="shared" ca="1" si="70"/>
        <v>#N/A</v>
      </c>
      <c r="Y78" s="28">
        <f t="shared" si="71"/>
        <v>0</v>
      </c>
      <c r="Z78" s="28">
        <f t="shared" ca="1" si="95"/>
        <v>0</v>
      </c>
      <c r="AA78" s="28" t="e">
        <f t="shared" ca="1" si="72"/>
        <v>#N/A</v>
      </c>
      <c r="AC78" s="28">
        <f t="shared" si="64"/>
        <v>0</v>
      </c>
      <c r="AD78" s="28">
        <f t="shared" si="65"/>
        <v>0</v>
      </c>
      <c r="AE78" s="28" t="e">
        <f t="shared" si="73"/>
        <v>#N/A</v>
      </c>
      <c r="AG78" s="28">
        <f t="shared" si="96"/>
        <v>0</v>
      </c>
      <c r="AH78" s="28">
        <f t="shared" si="74"/>
        <v>0</v>
      </c>
      <c r="AI78" s="28" t="e">
        <f t="shared" si="75"/>
        <v>#N/A</v>
      </c>
      <c r="AK78" s="28">
        <f>IF(ISERROR($L78),0,IF($L78&gt;$O78,MAX($AK$8:AK77)+1,0))</f>
        <v>0</v>
      </c>
      <c r="AL78" s="28" t="e">
        <f t="shared" ca="1" si="97"/>
        <v>#N/A</v>
      </c>
      <c r="AN78" s="28">
        <f t="shared" ca="1" si="98"/>
        <v>0</v>
      </c>
      <c r="AO78" s="28">
        <f t="shared" ca="1" si="99"/>
        <v>0</v>
      </c>
      <c r="AT78" s="39" t="str">
        <f t="shared" si="100"/>
        <v/>
      </c>
      <c r="AU78" s="52" t="e">
        <f t="shared" si="101"/>
        <v>#VALUE!</v>
      </c>
      <c r="AW78" s="52">
        <v>70</v>
      </c>
      <c r="AX78" t="str">
        <f t="shared" ca="1" si="76"/>
        <v/>
      </c>
      <c r="AY78" s="67" t="str">
        <f t="shared" si="77"/>
        <v/>
      </c>
      <c r="AZ78" s="68" t="e">
        <f t="shared" si="78"/>
        <v>#N/A</v>
      </c>
      <c r="BA78" s="68" t="e">
        <f t="shared" si="79"/>
        <v>#N/A</v>
      </c>
      <c r="BB78" s="68" t="e">
        <f t="shared" si="80"/>
        <v>#N/A</v>
      </c>
      <c r="BC78" s="68" t="e">
        <f t="shared" si="81"/>
        <v>#N/A</v>
      </c>
      <c r="BD78" s="68" t="e">
        <f t="shared" si="82"/>
        <v>#N/A</v>
      </c>
      <c r="BE78">
        <f t="shared" ca="1" si="102"/>
        <v>1</v>
      </c>
      <c r="BF78" s="68" t="e">
        <f t="shared" si="83"/>
        <v>#N/A</v>
      </c>
      <c r="BG78" s="68" t="e">
        <f t="shared" si="84"/>
        <v>#N/A</v>
      </c>
      <c r="BI78">
        <f t="shared" si="85"/>
        <v>0</v>
      </c>
      <c r="BJ78">
        <f t="shared" si="86"/>
        <v>0</v>
      </c>
    </row>
    <row r="79" spans="2:62" ht="15.75" thickBot="1">
      <c r="B79">
        <f t="shared" si="87"/>
        <v>0</v>
      </c>
      <c r="C79" s="47">
        <v>71</v>
      </c>
      <c r="D79" s="48" t="str">
        <f>IF('Front sheet'!$G23="","",'Front sheet'!$G23)</f>
        <v/>
      </c>
      <c r="E79" s="1" t="e">
        <f>IF('Front sheet'!H23="",#N/A,'Front sheet'!H23)</f>
        <v>#N/A</v>
      </c>
      <c r="F79" s="1" t="e">
        <f t="shared" si="103"/>
        <v>#VALUE!</v>
      </c>
      <c r="G79" s="49">
        <f t="shared" ca="1" si="66"/>
        <v>0</v>
      </c>
      <c r="H79" s="49" t="e">
        <f t="shared" si="88"/>
        <v>#N/A</v>
      </c>
      <c r="I79" s="132" t="e">
        <f t="shared" si="89"/>
        <v>#N/A</v>
      </c>
      <c r="J79" s="1" t="str">
        <f t="shared" si="90"/>
        <v/>
      </c>
      <c r="K79" s="134" t="str">
        <f t="shared" si="67"/>
        <v/>
      </c>
      <c r="L79" s="27" t="e">
        <f t="shared" si="91"/>
        <v>#N/A</v>
      </c>
      <c r="M79" s="28">
        <f t="shared" ca="1" si="92"/>
        <v>0</v>
      </c>
      <c r="N79" s="28">
        <f t="shared" ca="1" si="93"/>
        <v>0</v>
      </c>
      <c r="O79" s="28">
        <f t="shared" ca="1" si="104"/>
        <v>0</v>
      </c>
      <c r="Q79" s="28">
        <f>IF(ISERROR($E79),0,IF($E79&gt;$H79,MAX($Q$8:Q78)+1,0))</f>
        <v>0</v>
      </c>
      <c r="R79" s="28">
        <f>IF(ISERROR($E79),0,IF($E79&lt;$I79,MAX($R$8:R78)+1,0))</f>
        <v>0</v>
      </c>
      <c r="S79" s="28" t="e">
        <f t="shared" si="68"/>
        <v>#N/A</v>
      </c>
      <c r="U79" s="28">
        <f t="shared" si="69"/>
        <v>0</v>
      </c>
      <c r="V79" s="28">
        <f t="shared" ca="1" si="94"/>
        <v>0</v>
      </c>
      <c r="W79" s="28" t="e">
        <f t="shared" ca="1" si="70"/>
        <v>#N/A</v>
      </c>
      <c r="Y79" s="28">
        <f t="shared" si="71"/>
        <v>0</v>
      </c>
      <c r="Z79" s="28">
        <f t="shared" ca="1" si="95"/>
        <v>0</v>
      </c>
      <c r="AA79" s="28" t="e">
        <f t="shared" ca="1" si="72"/>
        <v>#N/A</v>
      </c>
      <c r="AC79" s="28">
        <f t="shared" si="64"/>
        <v>0</v>
      </c>
      <c r="AD79" s="28">
        <f t="shared" si="65"/>
        <v>0</v>
      </c>
      <c r="AE79" s="28" t="e">
        <f t="shared" si="73"/>
        <v>#N/A</v>
      </c>
      <c r="AG79" s="28">
        <f t="shared" si="96"/>
        <v>0</v>
      </c>
      <c r="AH79" s="28">
        <f t="shared" si="74"/>
        <v>0</v>
      </c>
      <c r="AI79" s="28" t="e">
        <f t="shared" si="75"/>
        <v>#N/A</v>
      </c>
      <c r="AK79" s="28">
        <f>IF(ISERROR($L79),0,IF($L79&gt;$O79,MAX($AK$8:AK78)+1,0))</f>
        <v>0</v>
      </c>
      <c r="AL79" s="28" t="e">
        <f t="shared" ca="1" si="97"/>
        <v>#N/A</v>
      </c>
      <c r="AN79" s="28">
        <f t="shared" ca="1" si="98"/>
        <v>0</v>
      </c>
      <c r="AO79" s="28">
        <f t="shared" ca="1" si="99"/>
        <v>0</v>
      </c>
      <c r="AT79" s="39" t="str">
        <f t="shared" si="100"/>
        <v/>
      </c>
      <c r="AU79" s="52" t="e">
        <f t="shared" si="101"/>
        <v>#VALUE!</v>
      </c>
      <c r="AW79" s="52">
        <v>71</v>
      </c>
      <c r="AX79" t="str">
        <f t="shared" ca="1" si="76"/>
        <v/>
      </c>
      <c r="AY79" s="67" t="str">
        <f t="shared" si="77"/>
        <v/>
      </c>
      <c r="AZ79" s="68" t="e">
        <f t="shared" si="78"/>
        <v>#N/A</v>
      </c>
      <c r="BA79" s="68" t="e">
        <f t="shared" si="79"/>
        <v>#N/A</v>
      </c>
      <c r="BB79" s="68" t="e">
        <f t="shared" si="80"/>
        <v>#N/A</v>
      </c>
      <c r="BC79" s="68" t="e">
        <f t="shared" si="81"/>
        <v>#N/A</v>
      </c>
      <c r="BD79" s="68" t="e">
        <f t="shared" si="82"/>
        <v>#N/A</v>
      </c>
      <c r="BE79">
        <f t="shared" ca="1" si="102"/>
        <v>1</v>
      </c>
      <c r="BF79" s="68" t="e">
        <f t="shared" si="83"/>
        <v>#N/A</v>
      </c>
      <c r="BG79" s="68" t="e">
        <f t="shared" si="84"/>
        <v>#N/A</v>
      </c>
      <c r="BI79">
        <f t="shared" si="85"/>
        <v>0</v>
      </c>
      <c r="BJ79">
        <f t="shared" si="86"/>
        <v>0</v>
      </c>
    </row>
    <row r="80" spans="2:62" ht="15.75" thickBot="1">
      <c r="B80">
        <f t="shared" si="87"/>
        <v>0</v>
      </c>
      <c r="C80" s="3">
        <v>72</v>
      </c>
      <c r="D80" s="2" t="str">
        <f>IF('Front sheet'!$G24="","",'Front sheet'!$G24)</f>
        <v/>
      </c>
      <c r="E80" s="1" t="e">
        <f>IF('Front sheet'!H24="",#N/A,'Front sheet'!H24)</f>
        <v>#N/A</v>
      </c>
      <c r="F80" s="1" t="e">
        <f t="shared" si="103"/>
        <v>#VALUE!</v>
      </c>
      <c r="G80" s="49">
        <f t="shared" ca="1" si="66"/>
        <v>0</v>
      </c>
      <c r="H80" s="49" t="e">
        <f t="shared" si="88"/>
        <v>#N/A</v>
      </c>
      <c r="I80" s="132" t="e">
        <f t="shared" si="89"/>
        <v>#N/A</v>
      </c>
      <c r="J80" s="1" t="str">
        <f t="shared" si="90"/>
        <v/>
      </c>
      <c r="K80" s="134" t="str">
        <f t="shared" si="67"/>
        <v/>
      </c>
      <c r="L80" s="27" t="e">
        <f t="shared" si="91"/>
        <v>#N/A</v>
      </c>
      <c r="M80" s="28">
        <f t="shared" ca="1" si="92"/>
        <v>0</v>
      </c>
      <c r="N80" s="28">
        <f t="shared" ca="1" si="93"/>
        <v>0</v>
      </c>
      <c r="O80" s="28">
        <f t="shared" ca="1" si="104"/>
        <v>0</v>
      </c>
      <c r="Q80" s="28">
        <f>IF(ISERROR($E80),0,IF($E80&gt;$H80,MAX($Q$8:Q79)+1,0))</f>
        <v>0</v>
      </c>
      <c r="R80" s="28">
        <f>IF(ISERROR($E80),0,IF($E80&lt;$I80,MAX($R$8:R79)+1,0))</f>
        <v>0</v>
      </c>
      <c r="S80" s="28" t="e">
        <f t="shared" si="68"/>
        <v>#N/A</v>
      </c>
      <c r="U80" s="28">
        <f t="shared" si="69"/>
        <v>0</v>
      </c>
      <c r="V80" s="28">
        <f t="shared" ca="1" si="94"/>
        <v>0</v>
      </c>
      <c r="W80" s="28" t="e">
        <f t="shared" ca="1" si="70"/>
        <v>#N/A</v>
      </c>
      <c r="Y80" s="28">
        <f t="shared" si="71"/>
        <v>0</v>
      </c>
      <c r="Z80" s="28">
        <f t="shared" ca="1" si="95"/>
        <v>0</v>
      </c>
      <c r="AA80" s="28" t="e">
        <f t="shared" ca="1" si="72"/>
        <v>#N/A</v>
      </c>
      <c r="AC80" s="28">
        <f t="shared" si="64"/>
        <v>0</v>
      </c>
      <c r="AD80" s="28">
        <f t="shared" si="65"/>
        <v>0</v>
      </c>
      <c r="AE80" s="28" t="e">
        <f t="shared" si="73"/>
        <v>#N/A</v>
      </c>
      <c r="AG80" s="28">
        <f t="shared" si="96"/>
        <v>0</v>
      </c>
      <c r="AH80" s="28">
        <f t="shared" si="74"/>
        <v>0</v>
      </c>
      <c r="AI80" s="28" t="e">
        <f t="shared" si="75"/>
        <v>#N/A</v>
      </c>
      <c r="AK80" s="28">
        <f>IF(ISERROR($L80),0,IF($L80&gt;$O80,MAX($AK$8:AK79)+1,0))</f>
        <v>0</v>
      </c>
      <c r="AL80" s="28" t="e">
        <f t="shared" ca="1" si="97"/>
        <v>#N/A</v>
      </c>
      <c r="AN80" s="28">
        <f t="shared" ca="1" si="98"/>
        <v>0</v>
      </c>
      <c r="AO80" s="28">
        <f t="shared" ca="1" si="99"/>
        <v>0</v>
      </c>
      <c r="AT80" s="39" t="str">
        <f t="shared" si="100"/>
        <v/>
      </c>
      <c r="AU80" s="52" t="e">
        <f t="shared" si="101"/>
        <v>#VALUE!</v>
      </c>
      <c r="AW80" s="52">
        <v>72</v>
      </c>
      <c r="AX80" t="str">
        <f t="shared" ca="1" si="76"/>
        <v/>
      </c>
      <c r="AY80" s="67" t="str">
        <f t="shared" si="77"/>
        <v/>
      </c>
      <c r="AZ80" s="68" t="e">
        <f t="shared" si="78"/>
        <v>#N/A</v>
      </c>
      <c r="BA80" s="68" t="e">
        <f t="shared" si="79"/>
        <v>#N/A</v>
      </c>
      <c r="BB80" s="68" t="e">
        <f t="shared" si="80"/>
        <v>#N/A</v>
      </c>
      <c r="BC80" s="68" t="e">
        <f t="shared" si="81"/>
        <v>#N/A</v>
      </c>
      <c r="BD80" s="68" t="e">
        <f t="shared" si="82"/>
        <v>#N/A</v>
      </c>
      <c r="BE80">
        <f t="shared" ca="1" si="102"/>
        <v>1</v>
      </c>
      <c r="BF80" s="68" t="e">
        <f t="shared" si="83"/>
        <v>#N/A</v>
      </c>
      <c r="BG80" s="68" t="e">
        <f t="shared" si="84"/>
        <v>#N/A</v>
      </c>
      <c r="BI80">
        <f t="shared" si="85"/>
        <v>0</v>
      </c>
      <c r="BJ80">
        <f t="shared" si="86"/>
        <v>0</v>
      </c>
    </row>
    <row r="81" spans="2:62" ht="15.75" thickBot="1">
      <c r="B81">
        <f t="shared" si="87"/>
        <v>0</v>
      </c>
      <c r="C81" s="3">
        <v>73</v>
      </c>
      <c r="D81" s="2" t="str">
        <f>IF('Front sheet'!$G25="","",'Front sheet'!$G25)</f>
        <v/>
      </c>
      <c r="E81" s="1" t="e">
        <f>IF('Front sheet'!H25="",#N/A,'Front sheet'!H25)</f>
        <v>#N/A</v>
      </c>
      <c r="F81" s="1" t="e">
        <f t="shared" si="103"/>
        <v>#VALUE!</v>
      </c>
      <c r="G81" s="49">
        <f t="shared" ca="1" si="66"/>
        <v>0</v>
      </c>
      <c r="H81" s="49" t="e">
        <f t="shared" si="88"/>
        <v>#N/A</v>
      </c>
      <c r="I81" s="132" t="e">
        <f t="shared" si="89"/>
        <v>#N/A</v>
      </c>
      <c r="J81" s="1" t="str">
        <f t="shared" si="90"/>
        <v/>
      </c>
      <c r="K81" s="134" t="str">
        <f t="shared" si="67"/>
        <v/>
      </c>
      <c r="L81" s="27" t="e">
        <f t="shared" si="91"/>
        <v>#N/A</v>
      </c>
      <c r="M81" s="28">
        <f t="shared" ca="1" si="92"/>
        <v>0</v>
      </c>
      <c r="N81" s="28">
        <f t="shared" ca="1" si="93"/>
        <v>0</v>
      </c>
      <c r="O81" s="28">
        <f t="shared" ca="1" si="104"/>
        <v>0</v>
      </c>
      <c r="Q81" s="28">
        <f>IF(ISERROR($E81),0,IF($E81&gt;$H81,MAX($Q$8:Q80)+1,0))</f>
        <v>0</v>
      </c>
      <c r="R81" s="28">
        <f>IF(ISERROR($E81),0,IF($E81&lt;$I81,MAX($R$8:R80)+1,0))</f>
        <v>0</v>
      </c>
      <c r="S81" s="28" t="e">
        <f t="shared" si="68"/>
        <v>#N/A</v>
      </c>
      <c r="U81" s="28">
        <f t="shared" si="69"/>
        <v>0</v>
      </c>
      <c r="V81" s="28">
        <f t="shared" ca="1" si="94"/>
        <v>0</v>
      </c>
      <c r="W81" s="28" t="e">
        <f t="shared" ca="1" si="70"/>
        <v>#N/A</v>
      </c>
      <c r="Y81" s="28">
        <f t="shared" si="71"/>
        <v>0</v>
      </c>
      <c r="Z81" s="28">
        <f t="shared" ca="1" si="95"/>
        <v>0</v>
      </c>
      <c r="AA81" s="28" t="e">
        <f t="shared" ca="1" si="72"/>
        <v>#N/A</v>
      </c>
      <c r="AC81" s="28">
        <f t="shared" si="64"/>
        <v>0</v>
      </c>
      <c r="AD81" s="28">
        <f t="shared" si="65"/>
        <v>0</v>
      </c>
      <c r="AE81" s="28" t="e">
        <f t="shared" si="73"/>
        <v>#N/A</v>
      </c>
      <c r="AG81" s="28">
        <f t="shared" si="96"/>
        <v>0</v>
      </c>
      <c r="AH81" s="28">
        <f t="shared" si="74"/>
        <v>0</v>
      </c>
      <c r="AI81" s="28" t="e">
        <f t="shared" si="75"/>
        <v>#N/A</v>
      </c>
      <c r="AK81" s="28">
        <f>IF(ISERROR($L81),0,IF($L81&gt;$O81,MAX($AK$8:AK80)+1,0))</f>
        <v>0</v>
      </c>
      <c r="AL81" s="28" t="e">
        <f t="shared" ca="1" si="97"/>
        <v>#N/A</v>
      </c>
      <c r="AN81" s="28">
        <f t="shared" ca="1" si="98"/>
        <v>0</v>
      </c>
      <c r="AO81" s="28">
        <f t="shared" ca="1" si="99"/>
        <v>0</v>
      </c>
      <c r="AT81" s="39" t="str">
        <f t="shared" si="100"/>
        <v/>
      </c>
      <c r="AU81" s="52" t="e">
        <f t="shared" si="101"/>
        <v>#VALUE!</v>
      </c>
      <c r="AW81" s="52">
        <v>73</v>
      </c>
      <c r="AX81" t="str">
        <f t="shared" ca="1" si="76"/>
        <v/>
      </c>
      <c r="AY81" s="67" t="str">
        <f t="shared" si="77"/>
        <v/>
      </c>
      <c r="AZ81" s="68" t="e">
        <f t="shared" si="78"/>
        <v>#N/A</v>
      </c>
      <c r="BA81" s="68" t="e">
        <f t="shared" si="79"/>
        <v>#N/A</v>
      </c>
      <c r="BB81" s="68" t="e">
        <f t="shared" si="80"/>
        <v>#N/A</v>
      </c>
      <c r="BC81" s="68" t="e">
        <f t="shared" si="81"/>
        <v>#N/A</v>
      </c>
      <c r="BD81" s="68" t="e">
        <f t="shared" si="82"/>
        <v>#N/A</v>
      </c>
      <c r="BE81">
        <f t="shared" ca="1" si="102"/>
        <v>1</v>
      </c>
      <c r="BF81" s="68" t="e">
        <f t="shared" si="83"/>
        <v>#N/A</v>
      </c>
      <c r="BG81" s="68" t="e">
        <f t="shared" si="84"/>
        <v>#N/A</v>
      </c>
      <c r="BI81">
        <f t="shared" si="85"/>
        <v>0</v>
      </c>
      <c r="BJ81">
        <f t="shared" si="86"/>
        <v>0</v>
      </c>
    </row>
    <row r="82" spans="2:62" ht="15.75" thickBot="1">
      <c r="B82">
        <f t="shared" si="87"/>
        <v>0</v>
      </c>
      <c r="C82" s="3">
        <v>74</v>
      </c>
      <c r="D82" s="2" t="str">
        <f>IF('Front sheet'!$G26="","",'Front sheet'!$G26)</f>
        <v/>
      </c>
      <c r="E82" s="1" t="e">
        <f>IF('Front sheet'!H26="",#N/A,'Front sheet'!H26)</f>
        <v>#N/A</v>
      </c>
      <c r="F82" s="1" t="e">
        <f t="shared" si="103"/>
        <v>#VALUE!</v>
      </c>
      <c r="G82" s="49">
        <f t="shared" ca="1" si="66"/>
        <v>0</v>
      </c>
      <c r="H82" s="49" t="e">
        <f t="shared" si="88"/>
        <v>#N/A</v>
      </c>
      <c r="I82" s="132" t="e">
        <f t="shared" si="89"/>
        <v>#N/A</v>
      </c>
      <c r="J82" s="1" t="str">
        <f t="shared" si="90"/>
        <v/>
      </c>
      <c r="K82" s="134" t="str">
        <f t="shared" si="67"/>
        <v/>
      </c>
      <c r="L82" s="27" t="e">
        <f t="shared" si="91"/>
        <v>#N/A</v>
      </c>
      <c r="M82" s="28">
        <f t="shared" ca="1" si="92"/>
        <v>0</v>
      </c>
      <c r="N82" s="28">
        <f t="shared" ca="1" si="93"/>
        <v>0</v>
      </c>
      <c r="O82" s="28">
        <f t="shared" ca="1" si="104"/>
        <v>0</v>
      </c>
      <c r="Q82" s="28">
        <f>IF(ISERROR($E82),0,IF($E82&gt;$H82,MAX($Q$8:Q81)+1,0))</f>
        <v>0</v>
      </c>
      <c r="R82" s="28">
        <f>IF(ISERROR($E82),0,IF($E82&lt;$I82,MAX($R$8:R81)+1,0))</f>
        <v>0</v>
      </c>
      <c r="S82" s="28" t="e">
        <f t="shared" si="68"/>
        <v>#N/A</v>
      </c>
      <c r="U82" s="28">
        <f t="shared" si="69"/>
        <v>0</v>
      </c>
      <c r="V82" s="28">
        <f t="shared" ca="1" si="94"/>
        <v>0</v>
      </c>
      <c r="W82" s="28" t="e">
        <f t="shared" ca="1" si="70"/>
        <v>#N/A</v>
      </c>
      <c r="Y82" s="28">
        <f t="shared" si="71"/>
        <v>0</v>
      </c>
      <c r="Z82" s="28">
        <f t="shared" ca="1" si="95"/>
        <v>0</v>
      </c>
      <c r="AA82" s="28" t="e">
        <f t="shared" ca="1" si="72"/>
        <v>#N/A</v>
      </c>
      <c r="AC82" s="28">
        <f t="shared" si="64"/>
        <v>0</v>
      </c>
      <c r="AD82" s="28">
        <f t="shared" si="65"/>
        <v>0</v>
      </c>
      <c r="AE82" s="28" t="e">
        <f t="shared" si="73"/>
        <v>#N/A</v>
      </c>
      <c r="AG82" s="28">
        <f t="shared" si="96"/>
        <v>0</v>
      </c>
      <c r="AH82" s="28">
        <f t="shared" si="74"/>
        <v>0</v>
      </c>
      <c r="AI82" s="28" t="e">
        <f t="shared" si="75"/>
        <v>#N/A</v>
      </c>
      <c r="AK82" s="28">
        <f>IF(ISERROR($L82),0,IF($L82&gt;$O82,MAX($AK$8:AK81)+1,0))</f>
        <v>0</v>
      </c>
      <c r="AL82" s="28" t="e">
        <f t="shared" ca="1" si="97"/>
        <v>#N/A</v>
      </c>
      <c r="AN82" s="28">
        <f t="shared" ca="1" si="98"/>
        <v>0</v>
      </c>
      <c r="AO82" s="28">
        <f t="shared" ca="1" si="99"/>
        <v>0</v>
      </c>
      <c r="AT82" s="39" t="str">
        <f t="shared" si="100"/>
        <v/>
      </c>
      <c r="AU82" s="52" t="e">
        <f t="shared" si="101"/>
        <v>#VALUE!</v>
      </c>
      <c r="AW82" s="52">
        <v>74</v>
      </c>
      <c r="AX82" t="str">
        <f t="shared" ca="1" si="76"/>
        <v/>
      </c>
      <c r="AY82" s="67" t="str">
        <f t="shared" si="77"/>
        <v/>
      </c>
      <c r="AZ82" s="68" t="e">
        <f t="shared" si="78"/>
        <v>#N/A</v>
      </c>
      <c r="BA82" s="68" t="e">
        <f t="shared" si="79"/>
        <v>#N/A</v>
      </c>
      <c r="BB82" s="68" t="e">
        <f t="shared" si="80"/>
        <v>#N/A</v>
      </c>
      <c r="BC82" s="68" t="e">
        <f t="shared" si="81"/>
        <v>#N/A</v>
      </c>
      <c r="BD82" s="68" t="e">
        <f t="shared" si="82"/>
        <v>#N/A</v>
      </c>
      <c r="BE82">
        <f t="shared" ca="1" si="102"/>
        <v>1</v>
      </c>
      <c r="BF82" s="68" t="e">
        <f t="shared" si="83"/>
        <v>#N/A</v>
      </c>
      <c r="BG82" s="68" t="e">
        <f t="shared" si="84"/>
        <v>#N/A</v>
      </c>
      <c r="BI82">
        <f t="shared" si="85"/>
        <v>0</v>
      </c>
      <c r="BJ82">
        <f t="shared" si="86"/>
        <v>0</v>
      </c>
    </row>
    <row r="83" spans="2:62" ht="15.75" thickBot="1">
      <c r="B83">
        <f t="shared" si="87"/>
        <v>0</v>
      </c>
      <c r="C83" s="3">
        <v>75</v>
      </c>
      <c r="D83" s="2" t="str">
        <f>IF('Front sheet'!$G27="","",'Front sheet'!$G27)</f>
        <v/>
      </c>
      <c r="E83" s="1" t="e">
        <f>IF('Front sheet'!H27="",#N/A,'Front sheet'!H27)</f>
        <v>#N/A</v>
      </c>
      <c r="F83" s="1" t="e">
        <f t="shared" si="103"/>
        <v>#VALUE!</v>
      </c>
      <c r="G83" s="49">
        <f t="shared" ca="1" si="66"/>
        <v>0</v>
      </c>
      <c r="H83" s="49" t="e">
        <f t="shared" si="88"/>
        <v>#N/A</v>
      </c>
      <c r="I83" s="132" t="e">
        <f t="shared" si="89"/>
        <v>#N/A</v>
      </c>
      <c r="J83" s="1" t="str">
        <f t="shared" si="90"/>
        <v/>
      </c>
      <c r="K83" s="134" t="str">
        <f t="shared" si="67"/>
        <v/>
      </c>
      <c r="L83" s="27" t="e">
        <f t="shared" si="91"/>
        <v>#N/A</v>
      </c>
      <c r="M83" s="28">
        <f t="shared" ca="1" si="92"/>
        <v>0</v>
      </c>
      <c r="N83" s="28">
        <f t="shared" ca="1" si="93"/>
        <v>0</v>
      </c>
      <c r="O83" s="28">
        <f t="shared" ca="1" si="104"/>
        <v>0</v>
      </c>
      <c r="Q83" s="28">
        <f>IF(ISERROR($E83),0,IF($E83&gt;$H83,MAX($Q$8:Q82)+1,0))</f>
        <v>0</v>
      </c>
      <c r="R83" s="28">
        <f>IF(ISERROR($E83),0,IF($E83&lt;$I83,MAX($R$8:R82)+1,0))</f>
        <v>0</v>
      </c>
      <c r="S83" s="28" t="e">
        <f t="shared" si="68"/>
        <v>#N/A</v>
      </c>
      <c r="U83" s="28">
        <f t="shared" si="69"/>
        <v>0</v>
      </c>
      <c r="V83" s="28">
        <f t="shared" ca="1" si="94"/>
        <v>0</v>
      </c>
      <c r="W83" s="28" t="e">
        <f t="shared" ca="1" si="70"/>
        <v>#N/A</v>
      </c>
      <c r="Y83" s="28">
        <f t="shared" si="71"/>
        <v>0</v>
      </c>
      <c r="Z83" s="28">
        <f t="shared" ca="1" si="95"/>
        <v>0</v>
      </c>
      <c r="AA83" s="28" t="e">
        <f t="shared" ca="1" si="72"/>
        <v>#N/A</v>
      </c>
      <c r="AC83" s="28">
        <f t="shared" si="64"/>
        <v>0</v>
      </c>
      <c r="AD83" s="28">
        <f t="shared" si="65"/>
        <v>0</v>
      </c>
      <c r="AE83" s="28" t="e">
        <f t="shared" si="73"/>
        <v>#N/A</v>
      </c>
      <c r="AG83" s="28">
        <f t="shared" si="96"/>
        <v>0</v>
      </c>
      <c r="AH83" s="28">
        <f t="shared" si="74"/>
        <v>0</v>
      </c>
      <c r="AI83" s="28" t="e">
        <f t="shared" si="75"/>
        <v>#N/A</v>
      </c>
      <c r="AK83" s="28">
        <f>IF(ISERROR($L83),0,IF($L83&gt;$O83,MAX($AK$8:AK82)+1,0))</f>
        <v>0</v>
      </c>
      <c r="AL83" s="28" t="e">
        <f t="shared" ca="1" si="97"/>
        <v>#N/A</v>
      </c>
      <c r="AN83" s="28">
        <f t="shared" ca="1" si="98"/>
        <v>0</v>
      </c>
      <c r="AO83" s="28">
        <f t="shared" ca="1" si="99"/>
        <v>0</v>
      </c>
      <c r="AT83" s="39" t="str">
        <f t="shared" si="100"/>
        <v/>
      </c>
      <c r="AU83" s="52" t="e">
        <f t="shared" si="101"/>
        <v>#VALUE!</v>
      </c>
      <c r="AW83" s="52">
        <v>75</v>
      </c>
      <c r="AX83" t="str">
        <f t="shared" ca="1" si="76"/>
        <v/>
      </c>
      <c r="AY83" s="67" t="str">
        <f t="shared" si="77"/>
        <v/>
      </c>
      <c r="AZ83" s="68" t="e">
        <f t="shared" si="78"/>
        <v>#N/A</v>
      </c>
      <c r="BA83" s="68" t="e">
        <f t="shared" si="79"/>
        <v>#N/A</v>
      </c>
      <c r="BB83" s="68" t="e">
        <f t="shared" si="80"/>
        <v>#N/A</v>
      </c>
      <c r="BC83" s="68" t="e">
        <f t="shared" si="81"/>
        <v>#N/A</v>
      </c>
      <c r="BD83" s="68" t="e">
        <f t="shared" si="82"/>
        <v>#N/A</v>
      </c>
      <c r="BE83">
        <f t="shared" ca="1" si="102"/>
        <v>1</v>
      </c>
      <c r="BF83" s="68" t="e">
        <f t="shared" si="83"/>
        <v>#N/A</v>
      </c>
      <c r="BG83" s="68" t="e">
        <f t="shared" si="84"/>
        <v>#N/A</v>
      </c>
      <c r="BI83">
        <f t="shared" si="85"/>
        <v>0</v>
      </c>
      <c r="BJ83">
        <f t="shared" si="86"/>
        <v>0</v>
      </c>
    </row>
    <row r="84" spans="2:62" ht="15.75" thickBot="1">
      <c r="B84">
        <f t="shared" si="87"/>
        <v>0</v>
      </c>
      <c r="C84" s="3">
        <v>76</v>
      </c>
      <c r="D84" s="2" t="str">
        <f>IF('Front sheet'!$G28="","",'Front sheet'!$G28)</f>
        <v/>
      </c>
      <c r="E84" s="1" t="e">
        <f>IF('Front sheet'!H28="",#N/A,'Front sheet'!H28)</f>
        <v>#N/A</v>
      </c>
      <c r="F84" s="1" t="e">
        <f t="shared" si="103"/>
        <v>#VALUE!</v>
      </c>
      <c r="G84" s="49">
        <f t="shared" ca="1" si="66"/>
        <v>0</v>
      </c>
      <c r="H84" s="49" t="e">
        <f t="shared" si="88"/>
        <v>#N/A</v>
      </c>
      <c r="I84" s="132" t="e">
        <f t="shared" si="89"/>
        <v>#N/A</v>
      </c>
      <c r="J84" s="1" t="str">
        <f t="shared" si="90"/>
        <v/>
      </c>
      <c r="K84" s="134" t="str">
        <f t="shared" si="67"/>
        <v/>
      </c>
      <c r="L84" s="27" t="e">
        <f t="shared" si="91"/>
        <v>#N/A</v>
      </c>
      <c r="M84" s="28">
        <f t="shared" ca="1" si="92"/>
        <v>0</v>
      </c>
      <c r="N84" s="28">
        <f t="shared" ca="1" si="93"/>
        <v>0</v>
      </c>
      <c r="O84" s="28">
        <f t="shared" ca="1" si="104"/>
        <v>0</v>
      </c>
      <c r="Q84" s="28">
        <f>IF(ISERROR($E84),0,IF($E84&gt;$H84,MAX($Q$8:Q83)+1,0))</f>
        <v>0</v>
      </c>
      <c r="R84" s="28">
        <f>IF(ISERROR($E84),0,IF($E84&lt;$I84,MAX($R$8:R83)+1,0))</f>
        <v>0</v>
      </c>
      <c r="S84" s="28" t="e">
        <f t="shared" si="68"/>
        <v>#N/A</v>
      </c>
      <c r="U84" s="28">
        <f t="shared" si="69"/>
        <v>0</v>
      </c>
      <c r="V84" s="28">
        <f t="shared" ca="1" si="94"/>
        <v>0</v>
      </c>
      <c r="W84" s="28" t="e">
        <f t="shared" ca="1" si="70"/>
        <v>#N/A</v>
      </c>
      <c r="Y84" s="28">
        <f t="shared" si="71"/>
        <v>0</v>
      </c>
      <c r="Z84" s="28">
        <f t="shared" ca="1" si="95"/>
        <v>0</v>
      </c>
      <c r="AA84" s="28" t="e">
        <f t="shared" ca="1" si="72"/>
        <v>#N/A</v>
      </c>
      <c r="AC84" s="28">
        <f t="shared" si="64"/>
        <v>0</v>
      </c>
      <c r="AD84" s="28">
        <f t="shared" si="65"/>
        <v>0</v>
      </c>
      <c r="AE84" s="28" t="e">
        <f t="shared" si="73"/>
        <v>#N/A</v>
      </c>
      <c r="AG84" s="28">
        <f t="shared" si="96"/>
        <v>0</v>
      </c>
      <c r="AH84" s="28">
        <f t="shared" si="74"/>
        <v>0</v>
      </c>
      <c r="AI84" s="28" t="e">
        <f t="shared" si="75"/>
        <v>#N/A</v>
      </c>
      <c r="AK84" s="28">
        <f>IF(ISERROR($L84),0,IF($L84&gt;$O84,MAX($AK$8:AK83)+1,0))</f>
        <v>0</v>
      </c>
      <c r="AL84" s="28" t="e">
        <f t="shared" ca="1" si="97"/>
        <v>#N/A</v>
      </c>
      <c r="AN84" s="28">
        <f t="shared" ca="1" si="98"/>
        <v>0</v>
      </c>
      <c r="AO84" s="28">
        <f t="shared" ca="1" si="99"/>
        <v>0</v>
      </c>
      <c r="AT84" s="39" t="str">
        <f t="shared" si="100"/>
        <v/>
      </c>
      <c r="AU84" s="52" t="e">
        <f t="shared" si="101"/>
        <v>#VALUE!</v>
      </c>
      <c r="AW84" s="52">
        <v>76</v>
      </c>
      <c r="AX84" t="str">
        <f t="shared" ca="1" si="76"/>
        <v/>
      </c>
      <c r="AY84" s="67" t="str">
        <f t="shared" si="77"/>
        <v/>
      </c>
      <c r="AZ84" s="68" t="e">
        <f t="shared" si="78"/>
        <v>#N/A</v>
      </c>
      <c r="BA84" s="68" t="e">
        <f t="shared" si="79"/>
        <v>#N/A</v>
      </c>
      <c r="BB84" s="68" t="e">
        <f t="shared" si="80"/>
        <v>#N/A</v>
      </c>
      <c r="BC84" s="68" t="e">
        <f t="shared" si="81"/>
        <v>#N/A</v>
      </c>
      <c r="BD84" s="68" t="e">
        <f t="shared" si="82"/>
        <v>#N/A</v>
      </c>
      <c r="BE84">
        <f t="shared" ca="1" si="102"/>
        <v>1</v>
      </c>
      <c r="BF84" s="68" t="e">
        <f t="shared" si="83"/>
        <v>#N/A</v>
      </c>
      <c r="BG84" s="68" t="e">
        <f t="shared" si="84"/>
        <v>#N/A</v>
      </c>
      <c r="BI84">
        <f t="shared" si="85"/>
        <v>0</v>
      </c>
      <c r="BJ84">
        <f t="shared" si="86"/>
        <v>0</v>
      </c>
    </row>
    <row r="85" spans="2:62" ht="15.75" thickBot="1">
      <c r="B85">
        <f t="shared" si="87"/>
        <v>0</v>
      </c>
      <c r="C85" s="5">
        <v>77</v>
      </c>
      <c r="D85" s="51" t="str">
        <f>IF('Front sheet'!$G29="","",'Front sheet'!$G29)</f>
        <v/>
      </c>
      <c r="E85" s="1" t="e">
        <f>IF('Front sheet'!H29="",#N/A,'Front sheet'!H29)</f>
        <v>#N/A</v>
      </c>
      <c r="F85" s="1" t="e">
        <f t="shared" si="103"/>
        <v>#VALUE!</v>
      </c>
      <c r="G85" s="49">
        <f t="shared" ca="1" si="66"/>
        <v>0</v>
      </c>
      <c r="H85" s="49" t="e">
        <f t="shared" si="88"/>
        <v>#N/A</v>
      </c>
      <c r="I85" s="132" t="e">
        <f t="shared" si="89"/>
        <v>#N/A</v>
      </c>
      <c r="J85" s="1" t="str">
        <f t="shared" si="90"/>
        <v/>
      </c>
      <c r="K85" s="134" t="str">
        <f t="shared" si="67"/>
        <v/>
      </c>
      <c r="L85" s="27" t="e">
        <f t="shared" si="91"/>
        <v>#N/A</v>
      </c>
      <c r="M85" s="28">
        <f t="shared" ca="1" si="92"/>
        <v>0</v>
      </c>
      <c r="N85" s="28">
        <f t="shared" ca="1" si="93"/>
        <v>0</v>
      </c>
      <c r="O85" s="28">
        <f t="shared" ca="1" si="104"/>
        <v>0</v>
      </c>
      <c r="Q85" s="28">
        <f>IF(ISERROR($E85),0,IF($E85&gt;$H85,MAX($Q$8:Q84)+1,0))</f>
        <v>0</v>
      </c>
      <c r="R85" s="28">
        <f>IF(ISERROR($E85),0,IF($E85&lt;$I85,MAX($R$8:R84)+1,0))</f>
        <v>0</v>
      </c>
      <c r="S85" s="28" t="e">
        <f t="shared" si="68"/>
        <v>#N/A</v>
      </c>
      <c r="U85" s="28">
        <f t="shared" si="69"/>
        <v>0</v>
      </c>
      <c r="V85" s="28">
        <f t="shared" ca="1" si="94"/>
        <v>0</v>
      </c>
      <c r="W85" s="28" t="e">
        <f t="shared" ca="1" si="70"/>
        <v>#N/A</v>
      </c>
      <c r="Y85" s="28">
        <f t="shared" si="71"/>
        <v>0</v>
      </c>
      <c r="Z85" s="28">
        <f t="shared" ca="1" si="95"/>
        <v>0</v>
      </c>
      <c r="AA85" s="28" t="e">
        <f t="shared" ca="1" si="72"/>
        <v>#N/A</v>
      </c>
      <c r="AC85" s="28">
        <f t="shared" si="64"/>
        <v>0</v>
      </c>
      <c r="AD85" s="28">
        <f t="shared" si="65"/>
        <v>0</v>
      </c>
      <c r="AE85" s="28" t="e">
        <f t="shared" si="73"/>
        <v>#N/A</v>
      </c>
      <c r="AG85" s="28">
        <f t="shared" si="96"/>
        <v>0</v>
      </c>
      <c r="AH85" s="28">
        <f t="shared" si="74"/>
        <v>0</v>
      </c>
      <c r="AI85" s="28" t="e">
        <f t="shared" si="75"/>
        <v>#N/A</v>
      </c>
      <c r="AK85" s="28">
        <f>IF(ISERROR($L85),0,IF($L85&gt;$O85,MAX($AK$8:AK84)+1,0))</f>
        <v>0</v>
      </c>
      <c r="AL85" s="28" t="e">
        <f t="shared" ca="1" si="97"/>
        <v>#N/A</v>
      </c>
      <c r="AN85" s="28">
        <f t="shared" ca="1" si="98"/>
        <v>0</v>
      </c>
      <c r="AO85" s="28">
        <f t="shared" ca="1" si="99"/>
        <v>0</v>
      </c>
      <c r="AT85" s="39" t="str">
        <f t="shared" si="100"/>
        <v/>
      </c>
      <c r="AU85" s="52" t="e">
        <f t="shared" si="101"/>
        <v>#VALUE!</v>
      </c>
      <c r="AW85" s="52">
        <v>77</v>
      </c>
      <c r="AX85" t="str">
        <f t="shared" ca="1" si="76"/>
        <v/>
      </c>
      <c r="AY85" s="67" t="str">
        <f t="shared" si="77"/>
        <v/>
      </c>
      <c r="AZ85" s="68" t="e">
        <f t="shared" si="78"/>
        <v>#N/A</v>
      </c>
      <c r="BA85" s="68" t="e">
        <f t="shared" si="79"/>
        <v>#N/A</v>
      </c>
      <c r="BB85" s="68" t="e">
        <f t="shared" si="80"/>
        <v>#N/A</v>
      </c>
      <c r="BC85" s="68" t="e">
        <f t="shared" si="81"/>
        <v>#N/A</v>
      </c>
      <c r="BD85" s="68" t="e">
        <f t="shared" si="82"/>
        <v>#N/A</v>
      </c>
      <c r="BE85">
        <f t="shared" ca="1" si="102"/>
        <v>1</v>
      </c>
      <c r="BF85" s="68" t="e">
        <f t="shared" si="83"/>
        <v>#N/A</v>
      </c>
      <c r="BG85" s="68" t="e">
        <f t="shared" si="84"/>
        <v>#N/A</v>
      </c>
      <c r="BI85">
        <f t="shared" si="85"/>
        <v>0</v>
      </c>
      <c r="BJ85">
        <f t="shared" si="86"/>
        <v>0</v>
      </c>
    </row>
    <row r="86" spans="2:62" ht="15.75" thickBot="1">
      <c r="B86">
        <f t="shared" si="87"/>
        <v>0</v>
      </c>
      <c r="C86" s="47">
        <v>78</v>
      </c>
      <c r="D86" s="48" t="str">
        <f>IF('Front sheet'!$G30="","",'Front sheet'!$G30)</f>
        <v/>
      </c>
      <c r="E86" s="1" t="e">
        <f>IF('Front sheet'!H30="",#N/A,'Front sheet'!H30)</f>
        <v>#N/A</v>
      </c>
      <c r="F86" s="1" t="e">
        <f t="shared" si="103"/>
        <v>#VALUE!</v>
      </c>
      <c r="G86" s="49">
        <f t="shared" ca="1" si="66"/>
        <v>0</v>
      </c>
      <c r="H86" s="49" t="e">
        <f t="shared" si="88"/>
        <v>#N/A</v>
      </c>
      <c r="I86" s="132" t="e">
        <f t="shared" si="89"/>
        <v>#N/A</v>
      </c>
      <c r="J86" s="1" t="str">
        <f t="shared" si="90"/>
        <v/>
      </c>
      <c r="K86" s="134" t="str">
        <f t="shared" si="67"/>
        <v/>
      </c>
      <c r="L86" s="27" t="e">
        <f t="shared" si="91"/>
        <v>#N/A</v>
      </c>
      <c r="M86" s="28">
        <f t="shared" ca="1" si="92"/>
        <v>0</v>
      </c>
      <c r="N86" s="28">
        <f t="shared" ca="1" si="93"/>
        <v>0</v>
      </c>
      <c r="O86" s="28">
        <f t="shared" ca="1" si="104"/>
        <v>0</v>
      </c>
      <c r="Q86" s="28">
        <f>IF(ISERROR($E86),0,IF($E86&gt;$H86,MAX($Q$8:Q85)+1,0))</f>
        <v>0</v>
      </c>
      <c r="R86" s="28">
        <f>IF(ISERROR($E86),0,IF($E86&lt;$I86,MAX($R$8:R85)+1,0))</f>
        <v>0</v>
      </c>
      <c r="S86" s="28" t="e">
        <f t="shared" si="68"/>
        <v>#N/A</v>
      </c>
      <c r="U86" s="28">
        <f t="shared" si="69"/>
        <v>0</v>
      </c>
      <c r="V86" s="28">
        <f t="shared" ca="1" si="94"/>
        <v>0</v>
      </c>
      <c r="W86" s="28" t="e">
        <f t="shared" ca="1" si="70"/>
        <v>#N/A</v>
      </c>
      <c r="Y86" s="28">
        <f t="shared" si="71"/>
        <v>0</v>
      </c>
      <c r="Z86" s="28">
        <f t="shared" ca="1" si="95"/>
        <v>0</v>
      </c>
      <c r="AA86" s="28" t="e">
        <f t="shared" ca="1" si="72"/>
        <v>#N/A</v>
      </c>
      <c r="AC86" s="28">
        <f t="shared" si="64"/>
        <v>0</v>
      </c>
      <c r="AD86" s="28">
        <f t="shared" si="65"/>
        <v>0</v>
      </c>
      <c r="AE86" s="28" t="e">
        <f t="shared" si="73"/>
        <v>#N/A</v>
      </c>
      <c r="AG86" s="28">
        <f t="shared" si="96"/>
        <v>0</v>
      </c>
      <c r="AH86" s="28">
        <f t="shared" si="74"/>
        <v>0</v>
      </c>
      <c r="AI86" s="28" t="e">
        <f t="shared" si="75"/>
        <v>#N/A</v>
      </c>
      <c r="AK86" s="28">
        <f>IF(ISERROR($L86),0,IF($L86&gt;$O86,MAX($AK$8:AK85)+1,0))</f>
        <v>0</v>
      </c>
      <c r="AL86" s="28" t="e">
        <f t="shared" ca="1" si="97"/>
        <v>#N/A</v>
      </c>
      <c r="AN86" s="28">
        <f t="shared" ca="1" si="98"/>
        <v>0</v>
      </c>
      <c r="AO86" s="28">
        <f t="shared" ca="1" si="99"/>
        <v>0</v>
      </c>
      <c r="AT86" s="39" t="str">
        <f t="shared" si="100"/>
        <v/>
      </c>
      <c r="AU86" s="52" t="e">
        <f t="shared" si="101"/>
        <v>#VALUE!</v>
      </c>
      <c r="AW86" s="52">
        <v>78</v>
      </c>
      <c r="AX86" t="str">
        <f t="shared" ca="1" si="76"/>
        <v/>
      </c>
      <c r="AY86" s="67" t="str">
        <f t="shared" si="77"/>
        <v/>
      </c>
      <c r="AZ86" s="68" t="e">
        <f t="shared" si="78"/>
        <v>#N/A</v>
      </c>
      <c r="BA86" s="68" t="e">
        <f t="shared" si="79"/>
        <v>#N/A</v>
      </c>
      <c r="BB86" s="68" t="e">
        <f t="shared" si="80"/>
        <v>#N/A</v>
      </c>
      <c r="BC86" s="68" t="e">
        <f t="shared" si="81"/>
        <v>#N/A</v>
      </c>
      <c r="BD86" s="68" t="e">
        <f t="shared" si="82"/>
        <v>#N/A</v>
      </c>
      <c r="BE86">
        <f t="shared" ca="1" si="102"/>
        <v>1</v>
      </c>
      <c r="BF86" s="68" t="e">
        <f t="shared" si="83"/>
        <v>#N/A</v>
      </c>
      <c r="BG86" s="68" t="e">
        <f t="shared" si="84"/>
        <v>#N/A</v>
      </c>
      <c r="BI86">
        <f t="shared" si="85"/>
        <v>0</v>
      </c>
      <c r="BJ86">
        <f t="shared" si="86"/>
        <v>0</v>
      </c>
    </row>
    <row r="87" spans="2:62" ht="15.75" thickBot="1">
      <c r="B87">
        <f t="shared" si="87"/>
        <v>0</v>
      </c>
      <c r="C87" s="3">
        <v>79</v>
      </c>
      <c r="D87" s="2" t="str">
        <f>IF('Front sheet'!$G31="","",'Front sheet'!$G31)</f>
        <v/>
      </c>
      <c r="E87" s="1" t="e">
        <f>IF('Front sheet'!H31="",#N/A,'Front sheet'!H31)</f>
        <v>#N/A</v>
      </c>
      <c r="F87" s="1" t="e">
        <f t="shared" si="103"/>
        <v>#VALUE!</v>
      </c>
      <c r="G87" s="49">
        <f t="shared" ca="1" si="66"/>
        <v>0</v>
      </c>
      <c r="H87" s="49" t="e">
        <f t="shared" si="88"/>
        <v>#N/A</v>
      </c>
      <c r="I87" s="132" t="e">
        <f t="shared" si="89"/>
        <v>#N/A</v>
      </c>
      <c r="J87" s="1" t="str">
        <f t="shared" si="90"/>
        <v/>
      </c>
      <c r="K87" s="134" t="str">
        <f t="shared" si="67"/>
        <v/>
      </c>
      <c r="L87" s="27" t="e">
        <f t="shared" si="91"/>
        <v>#N/A</v>
      </c>
      <c r="M87" s="28">
        <f t="shared" ca="1" si="92"/>
        <v>0</v>
      </c>
      <c r="N87" s="28">
        <f t="shared" ca="1" si="93"/>
        <v>0</v>
      </c>
      <c r="O87" s="28">
        <f t="shared" ca="1" si="104"/>
        <v>0</v>
      </c>
      <c r="Q87" s="28">
        <f>IF(ISERROR($E87),0,IF($E87&gt;$H87,MAX($Q$8:Q86)+1,0))</f>
        <v>0</v>
      </c>
      <c r="R87" s="28">
        <f>IF(ISERROR($E87),0,IF($E87&lt;$I87,MAX($R$8:R86)+1,0))</f>
        <v>0</v>
      </c>
      <c r="S87" s="28" t="e">
        <f t="shared" si="68"/>
        <v>#N/A</v>
      </c>
      <c r="U87" s="28">
        <f t="shared" si="69"/>
        <v>0</v>
      </c>
      <c r="V87" s="28">
        <f t="shared" ca="1" si="94"/>
        <v>0</v>
      </c>
      <c r="W87" s="28" t="e">
        <f t="shared" ca="1" si="70"/>
        <v>#N/A</v>
      </c>
      <c r="Y87" s="28">
        <f t="shared" si="71"/>
        <v>0</v>
      </c>
      <c r="Z87" s="28">
        <f t="shared" ca="1" si="95"/>
        <v>0</v>
      </c>
      <c r="AA87" s="28" t="e">
        <f t="shared" ca="1" si="72"/>
        <v>#N/A</v>
      </c>
      <c r="AC87" s="28">
        <f t="shared" si="64"/>
        <v>0</v>
      </c>
      <c r="AD87" s="28">
        <f t="shared" si="65"/>
        <v>0</v>
      </c>
      <c r="AE87" s="28" t="e">
        <f t="shared" si="73"/>
        <v>#N/A</v>
      </c>
      <c r="AG87" s="28">
        <f t="shared" si="96"/>
        <v>0</v>
      </c>
      <c r="AH87" s="28">
        <f t="shared" si="74"/>
        <v>0</v>
      </c>
      <c r="AI87" s="28" t="e">
        <f t="shared" si="75"/>
        <v>#N/A</v>
      </c>
      <c r="AK87" s="28">
        <f>IF(ISERROR($L87),0,IF($L87&gt;$O87,MAX($AK$8:AK86)+1,0))</f>
        <v>0</v>
      </c>
      <c r="AL87" s="28" t="e">
        <f t="shared" ca="1" si="97"/>
        <v>#N/A</v>
      </c>
      <c r="AN87" s="28">
        <f t="shared" ca="1" si="98"/>
        <v>0</v>
      </c>
      <c r="AO87" s="28">
        <f t="shared" ca="1" si="99"/>
        <v>0</v>
      </c>
      <c r="AT87" s="39" t="str">
        <f t="shared" si="100"/>
        <v/>
      </c>
      <c r="AU87" s="52" t="e">
        <f t="shared" si="101"/>
        <v>#VALUE!</v>
      </c>
      <c r="AW87" s="52">
        <v>79</v>
      </c>
      <c r="AX87" t="str">
        <f t="shared" ca="1" si="76"/>
        <v/>
      </c>
      <c r="AY87" s="67" t="str">
        <f t="shared" si="77"/>
        <v/>
      </c>
      <c r="AZ87" s="68" t="e">
        <f t="shared" si="78"/>
        <v>#N/A</v>
      </c>
      <c r="BA87" s="68" t="e">
        <f t="shared" si="79"/>
        <v>#N/A</v>
      </c>
      <c r="BB87" s="68" t="e">
        <f t="shared" si="80"/>
        <v>#N/A</v>
      </c>
      <c r="BC87" s="68" t="e">
        <f t="shared" si="81"/>
        <v>#N/A</v>
      </c>
      <c r="BD87" s="68" t="e">
        <f t="shared" si="82"/>
        <v>#N/A</v>
      </c>
      <c r="BE87">
        <f t="shared" ca="1" si="102"/>
        <v>1</v>
      </c>
      <c r="BF87" s="68" t="e">
        <f t="shared" si="83"/>
        <v>#N/A</v>
      </c>
      <c r="BG87" s="68" t="e">
        <f t="shared" si="84"/>
        <v>#N/A</v>
      </c>
      <c r="BI87">
        <f t="shared" si="85"/>
        <v>0</v>
      </c>
      <c r="BJ87">
        <f t="shared" si="86"/>
        <v>0</v>
      </c>
    </row>
    <row r="88" spans="2:62" ht="15.75" thickBot="1">
      <c r="B88">
        <f t="shared" si="87"/>
        <v>0</v>
      </c>
      <c r="C88" s="3">
        <v>80</v>
      </c>
      <c r="D88" s="2" t="str">
        <f>IF('Front sheet'!$G32="","",'Front sheet'!$G32)</f>
        <v/>
      </c>
      <c r="E88" s="1" t="e">
        <f>IF('Front sheet'!H32="",#N/A,'Front sheet'!H32)</f>
        <v>#N/A</v>
      </c>
      <c r="F88" s="1" t="e">
        <f t="shared" si="103"/>
        <v>#VALUE!</v>
      </c>
      <c r="G88" s="49">
        <f t="shared" ca="1" si="66"/>
        <v>0</v>
      </c>
      <c r="H88" s="49" t="e">
        <f t="shared" si="88"/>
        <v>#N/A</v>
      </c>
      <c r="I88" s="132" t="e">
        <f t="shared" si="89"/>
        <v>#N/A</v>
      </c>
      <c r="J88" s="1" t="str">
        <f t="shared" si="90"/>
        <v/>
      </c>
      <c r="K88" s="134" t="str">
        <f t="shared" si="67"/>
        <v/>
      </c>
      <c r="L88" s="27" t="e">
        <f t="shared" si="91"/>
        <v>#N/A</v>
      </c>
      <c r="M88" s="28">
        <f t="shared" ca="1" si="92"/>
        <v>0</v>
      </c>
      <c r="N88" s="28">
        <f t="shared" ca="1" si="93"/>
        <v>0</v>
      </c>
      <c r="O88" s="28">
        <f t="shared" ca="1" si="104"/>
        <v>0</v>
      </c>
      <c r="Q88" s="28">
        <f>IF(ISERROR($E88),0,IF($E88&gt;$H88,MAX($Q$8:Q87)+1,0))</f>
        <v>0</v>
      </c>
      <c r="R88" s="28">
        <f>IF(ISERROR($E88),0,IF($E88&lt;$I88,MAX($R$8:R87)+1,0))</f>
        <v>0</v>
      </c>
      <c r="S88" s="28" t="e">
        <f t="shared" si="68"/>
        <v>#N/A</v>
      </c>
      <c r="U88" s="28">
        <f t="shared" si="69"/>
        <v>0</v>
      </c>
      <c r="V88" s="28">
        <f t="shared" ca="1" si="94"/>
        <v>0</v>
      </c>
      <c r="W88" s="28" t="e">
        <f t="shared" ca="1" si="70"/>
        <v>#N/A</v>
      </c>
      <c r="Y88" s="28">
        <f t="shared" si="71"/>
        <v>0</v>
      </c>
      <c r="Z88" s="28">
        <f t="shared" ca="1" si="95"/>
        <v>0</v>
      </c>
      <c r="AA88" s="28" t="e">
        <f t="shared" ca="1" si="72"/>
        <v>#N/A</v>
      </c>
      <c r="AC88" s="28">
        <f t="shared" si="64"/>
        <v>0</v>
      </c>
      <c r="AD88" s="28">
        <f t="shared" si="65"/>
        <v>0</v>
      </c>
      <c r="AE88" s="28" t="e">
        <f t="shared" si="73"/>
        <v>#N/A</v>
      </c>
      <c r="AG88" s="28">
        <f t="shared" si="96"/>
        <v>0</v>
      </c>
      <c r="AH88" s="28">
        <f t="shared" si="74"/>
        <v>0</v>
      </c>
      <c r="AI88" s="28" t="e">
        <f t="shared" si="75"/>
        <v>#N/A</v>
      </c>
      <c r="AK88" s="28">
        <f>IF(ISERROR($L88),0,IF($L88&gt;$O88,MAX($AK$8:AK87)+1,0))</f>
        <v>0</v>
      </c>
      <c r="AL88" s="28" t="e">
        <f t="shared" ca="1" si="97"/>
        <v>#N/A</v>
      </c>
      <c r="AN88" s="28">
        <f t="shared" ca="1" si="98"/>
        <v>0</v>
      </c>
      <c r="AO88" s="28">
        <f t="shared" ca="1" si="99"/>
        <v>0</v>
      </c>
      <c r="AT88" s="39" t="str">
        <f t="shared" si="100"/>
        <v/>
      </c>
      <c r="AU88" s="52" t="e">
        <f t="shared" si="101"/>
        <v>#VALUE!</v>
      </c>
      <c r="AW88" s="52">
        <v>80</v>
      </c>
      <c r="AX88" t="str">
        <f t="shared" ca="1" si="76"/>
        <v/>
      </c>
      <c r="AY88" s="67" t="str">
        <f t="shared" si="77"/>
        <v/>
      </c>
      <c r="AZ88" s="68" t="e">
        <f t="shared" si="78"/>
        <v>#N/A</v>
      </c>
      <c r="BA88" s="68" t="e">
        <f t="shared" si="79"/>
        <v>#N/A</v>
      </c>
      <c r="BB88" s="68" t="e">
        <f t="shared" si="80"/>
        <v>#N/A</v>
      </c>
      <c r="BC88" s="68" t="e">
        <f t="shared" si="81"/>
        <v>#N/A</v>
      </c>
      <c r="BD88" s="68" t="e">
        <f t="shared" si="82"/>
        <v>#N/A</v>
      </c>
      <c r="BE88">
        <f t="shared" ca="1" si="102"/>
        <v>1</v>
      </c>
      <c r="BF88" s="68" t="e">
        <f t="shared" si="83"/>
        <v>#N/A</v>
      </c>
      <c r="BG88" s="68" t="e">
        <f t="shared" si="84"/>
        <v>#N/A</v>
      </c>
      <c r="BI88">
        <f t="shared" si="85"/>
        <v>0</v>
      </c>
      <c r="BJ88">
        <f t="shared" si="86"/>
        <v>0</v>
      </c>
    </row>
    <row r="89" spans="2:62" ht="15.75" thickBot="1">
      <c r="B89">
        <f t="shared" si="87"/>
        <v>0</v>
      </c>
      <c r="C89" s="3">
        <v>81</v>
      </c>
      <c r="D89" s="2" t="str">
        <f>IF('Front sheet'!$G33="","",'Front sheet'!$G33)</f>
        <v/>
      </c>
      <c r="E89" s="1" t="e">
        <f>IF('Front sheet'!H33="",#N/A,'Front sheet'!H33)</f>
        <v>#N/A</v>
      </c>
      <c r="F89" s="1" t="e">
        <f t="shared" si="103"/>
        <v>#VALUE!</v>
      </c>
      <c r="G89" s="49">
        <f t="shared" ca="1" si="66"/>
        <v>0</v>
      </c>
      <c r="H89" s="49" t="e">
        <f t="shared" si="88"/>
        <v>#N/A</v>
      </c>
      <c r="I89" s="132" t="e">
        <f t="shared" si="89"/>
        <v>#N/A</v>
      </c>
      <c r="J89" s="1" t="str">
        <f t="shared" si="90"/>
        <v/>
      </c>
      <c r="K89" s="134" t="str">
        <f t="shared" si="67"/>
        <v/>
      </c>
      <c r="L89" s="27" t="e">
        <f t="shared" si="91"/>
        <v>#N/A</v>
      </c>
      <c r="M89" s="28">
        <f t="shared" ca="1" si="92"/>
        <v>0</v>
      </c>
      <c r="N89" s="28">
        <f t="shared" ca="1" si="93"/>
        <v>0</v>
      </c>
      <c r="O89" s="28">
        <f t="shared" ca="1" si="104"/>
        <v>0</v>
      </c>
      <c r="Q89" s="28">
        <f>IF(ISERROR($E89),0,IF($E89&gt;$H89,MAX($Q$8:Q88)+1,0))</f>
        <v>0</v>
      </c>
      <c r="R89" s="28">
        <f>IF(ISERROR($E89),0,IF($E89&lt;$I89,MAX($R$8:R88)+1,0))</f>
        <v>0</v>
      </c>
      <c r="S89" s="28" t="e">
        <f t="shared" si="68"/>
        <v>#N/A</v>
      </c>
      <c r="U89" s="28">
        <f t="shared" si="69"/>
        <v>0</v>
      </c>
      <c r="V89" s="28">
        <f t="shared" ca="1" si="94"/>
        <v>0</v>
      </c>
      <c r="W89" s="28" t="e">
        <f t="shared" ca="1" si="70"/>
        <v>#N/A</v>
      </c>
      <c r="Y89" s="28">
        <f t="shared" si="71"/>
        <v>0</v>
      </c>
      <c r="Z89" s="28">
        <f t="shared" ca="1" si="95"/>
        <v>0</v>
      </c>
      <c r="AA89" s="28" t="e">
        <f t="shared" ca="1" si="72"/>
        <v>#N/A</v>
      </c>
      <c r="AC89" s="28">
        <f t="shared" si="64"/>
        <v>0</v>
      </c>
      <c r="AD89" s="28">
        <f t="shared" si="65"/>
        <v>0</v>
      </c>
      <c r="AE89" s="28" t="e">
        <f t="shared" si="73"/>
        <v>#N/A</v>
      </c>
      <c r="AG89" s="28">
        <f t="shared" si="96"/>
        <v>0</v>
      </c>
      <c r="AH89" s="28">
        <f t="shared" si="74"/>
        <v>0</v>
      </c>
      <c r="AI89" s="28" t="e">
        <f t="shared" si="75"/>
        <v>#N/A</v>
      </c>
      <c r="AK89" s="28">
        <f>IF(ISERROR($L89),0,IF($L89&gt;$O89,MAX($AK$8:AK88)+1,0))</f>
        <v>0</v>
      </c>
      <c r="AL89" s="28" t="e">
        <f t="shared" ca="1" si="97"/>
        <v>#N/A</v>
      </c>
      <c r="AN89" s="28">
        <f t="shared" ca="1" si="98"/>
        <v>0</v>
      </c>
      <c r="AO89" s="28">
        <f t="shared" ca="1" si="99"/>
        <v>0</v>
      </c>
      <c r="AT89" s="39" t="str">
        <f t="shared" si="100"/>
        <v/>
      </c>
      <c r="AU89" s="52" t="e">
        <f t="shared" si="101"/>
        <v>#VALUE!</v>
      </c>
      <c r="AW89" s="52">
        <v>81</v>
      </c>
      <c r="AX89" t="str">
        <f t="shared" ca="1" si="76"/>
        <v/>
      </c>
      <c r="AY89" s="67" t="str">
        <f t="shared" si="77"/>
        <v/>
      </c>
      <c r="AZ89" s="68" t="e">
        <f t="shared" si="78"/>
        <v>#N/A</v>
      </c>
      <c r="BA89" s="68" t="e">
        <f t="shared" si="79"/>
        <v>#N/A</v>
      </c>
      <c r="BB89" s="68" t="e">
        <f t="shared" si="80"/>
        <v>#N/A</v>
      </c>
      <c r="BC89" s="68" t="e">
        <f t="shared" si="81"/>
        <v>#N/A</v>
      </c>
      <c r="BD89" s="68" t="e">
        <f t="shared" si="82"/>
        <v>#N/A</v>
      </c>
      <c r="BE89">
        <f t="shared" ca="1" si="102"/>
        <v>1</v>
      </c>
      <c r="BF89" s="68" t="e">
        <f t="shared" si="83"/>
        <v>#N/A</v>
      </c>
      <c r="BG89" s="68" t="e">
        <f t="shared" si="84"/>
        <v>#N/A</v>
      </c>
      <c r="BI89">
        <f t="shared" si="85"/>
        <v>0</v>
      </c>
      <c r="BJ89">
        <f t="shared" si="86"/>
        <v>0</v>
      </c>
    </row>
    <row r="90" spans="2:62" ht="15.75" thickBot="1">
      <c r="B90">
        <f t="shared" si="87"/>
        <v>0</v>
      </c>
      <c r="C90" s="3">
        <v>82</v>
      </c>
      <c r="D90" s="2" t="str">
        <f>IF('Front sheet'!$G34="","",'Front sheet'!$G34)</f>
        <v/>
      </c>
      <c r="E90" s="1" t="e">
        <f>IF('Front sheet'!H34="",#N/A,'Front sheet'!H34)</f>
        <v>#N/A</v>
      </c>
      <c r="F90" s="1" t="e">
        <f t="shared" si="103"/>
        <v>#VALUE!</v>
      </c>
      <c r="G90" s="49">
        <f t="shared" ca="1" si="66"/>
        <v>0</v>
      </c>
      <c r="H90" s="49" t="e">
        <f t="shared" si="88"/>
        <v>#N/A</v>
      </c>
      <c r="I90" s="132" t="e">
        <f t="shared" si="89"/>
        <v>#N/A</v>
      </c>
      <c r="J90" s="1" t="str">
        <f t="shared" si="90"/>
        <v/>
      </c>
      <c r="K90" s="134" t="str">
        <f t="shared" si="67"/>
        <v/>
      </c>
      <c r="L90" s="27" t="e">
        <f t="shared" si="91"/>
        <v>#N/A</v>
      </c>
      <c r="M90" s="28">
        <f t="shared" ca="1" si="92"/>
        <v>0</v>
      </c>
      <c r="N90" s="28">
        <f t="shared" ca="1" si="93"/>
        <v>0</v>
      </c>
      <c r="O90" s="28">
        <f t="shared" ca="1" si="104"/>
        <v>0</v>
      </c>
      <c r="Q90" s="28">
        <f>IF(ISERROR($E90),0,IF($E90&gt;$H90,MAX($Q$8:Q89)+1,0))</f>
        <v>0</v>
      </c>
      <c r="R90" s="28">
        <f>IF(ISERROR($E90),0,IF($E90&lt;$I90,MAX($R$8:R89)+1,0))</f>
        <v>0</v>
      </c>
      <c r="S90" s="28" t="e">
        <f t="shared" si="68"/>
        <v>#N/A</v>
      </c>
      <c r="U90" s="28">
        <f t="shared" si="69"/>
        <v>0</v>
      </c>
      <c r="V90" s="28">
        <f t="shared" ca="1" si="94"/>
        <v>0</v>
      </c>
      <c r="W90" s="28" t="e">
        <f t="shared" ca="1" si="70"/>
        <v>#N/A</v>
      </c>
      <c r="Y90" s="28">
        <f t="shared" si="71"/>
        <v>0</v>
      </c>
      <c r="Z90" s="28">
        <f t="shared" ca="1" si="95"/>
        <v>0</v>
      </c>
      <c r="AA90" s="28" t="e">
        <f t="shared" ca="1" si="72"/>
        <v>#N/A</v>
      </c>
      <c r="AC90" s="28">
        <f t="shared" si="64"/>
        <v>0</v>
      </c>
      <c r="AD90" s="28">
        <f t="shared" si="65"/>
        <v>0</v>
      </c>
      <c r="AE90" s="28" t="e">
        <f t="shared" si="73"/>
        <v>#N/A</v>
      </c>
      <c r="AG90" s="28">
        <f t="shared" si="96"/>
        <v>0</v>
      </c>
      <c r="AH90" s="28">
        <f t="shared" si="74"/>
        <v>0</v>
      </c>
      <c r="AI90" s="28" t="e">
        <f t="shared" si="75"/>
        <v>#N/A</v>
      </c>
      <c r="AK90" s="28">
        <f>IF(ISERROR($L90),0,IF($L90&gt;$O90,MAX($AK$8:AK89)+1,0))</f>
        <v>0</v>
      </c>
      <c r="AL90" s="28" t="e">
        <f t="shared" ca="1" si="97"/>
        <v>#N/A</v>
      </c>
      <c r="AN90" s="28">
        <f t="shared" ca="1" si="98"/>
        <v>0</v>
      </c>
      <c r="AO90" s="28">
        <f t="shared" ca="1" si="99"/>
        <v>0</v>
      </c>
      <c r="AT90" s="39" t="str">
        <f t="shared" si="100"/>
        <v/>
      </c>
      <c r="AU90" s="52" t="e">
        <f t="shared" si="101"/>
        <v>#VALUE!</v>
      </c>
      <c r="AW90" s="52">
        <v>82</v>
      </c>
      <c r="AX90" t="str">
        <f t="shared" ca="1" si="76"/>
        <v/>
      </c>
      <c r="AY90" s="67" t="str">
        <f t="shared" si="77"/>
        <v/>
      </c>
      <c r="AZ90" s="68" t="e">
        <f t="shared" si="78"/>
        <v>#N/A</v>
      </c>
      <c r="BA90" s="68" t="e">
        <f t="shared" si="79"/>
        <v>#N/A</v>
      </c>
      <c r="BB90" s="68" t="e">
        <f t="shared" si="80"/>
        <v>#N/A</v>
      </c>
      <c r="BC90" s="68" t="e">
        <f t="shared" si="81"/>
        <v>#N/A</v>
      </c>
      <c r="BD90" s="68" t="e">
        <f t="shared" si="82"/>
        <v>#N/A</v>
      </c>
      <c r="BE90">
        <f t="shared" ca="1" si="102"/>
        <v>1</v>
      </c>
      <c r="BF90" s="68" t="e">
        <f t="shared" si="83"/>
        <v>#N/A</v>
      </c>
      <c r="BG90" s="68" t="e">
        <f t="shared" si="84"/>
        <v>#N/A</v>
      </c>
      <c r="BI90">
        <f t="shared" si="85"/>
        <v>0</v>
      </c>
      <c r="BJ90">
        <f t="shared" si="86"/>
        <v>0</v>
      </c>
    </row>
    <row r="91" spans="2:62" ht="15.75" thickBot="1">
      <c r="B91">
        <f t="shared" si="87"/>
        <v>0</v>
      </c>
      <c r="C91" s="3">
        <v>83</v>
      </c>
      <c r="D91" s="2" t="str">
        <f>IF('Front sheet'!$G35="","",'Front sheet'!$G35)</f>
        <v/>
      </c>
      <c r="E91" s="1" t="e">
        <f>IF('Front sheet'!H35="",#N/A,'Front sheet'!H35)</f>
        <v>#N/A</v>
      </c>
      <c r="F91" s="1" t="e">
        <f t="shared" si="103"/>
        <v>#VALUE!</v>
      </c>
      <c r="G91" s="49">
        <f t="shared" ca="1" si="66"/>
        <v>0</v>
      </c>
      <c r="H91" s="49" t="e">
        <f t="shared" si="88"/>
        <v>#N/A</v>
      </c>
      <c r="I91" s="132" t="e">
        <f t="shared" si="89"/>
        <v>#N/A</v>
      </c>
      <c r="J91" s="1" t="str">
        <f t="shared" si="90"/>
        <v/>
      </c>
      <c r="K91" s="134" t="str">
        <f t="shared" si="67"/>
        <v/>
      </c>
      <c r="L91" s="27" t="e">
        <f t="shared" si="91"/>
        <v>#N/A</v>
      </c>
      <c r="M91" s="28">
        <f t="shared" ca="1" si="92"/>
        <v>0</v>
      </c>
      <c r="N91" s="28">
        <f t="shared" ca="1" si="93"/>
        <v>0</v>
      </c>
      <c r="O91" s="28">
        <f t="shared" ca="1" si="104"/>
        <v>0</v>
      </c>
      <c r="Q91" s="28">
        <f>IF(ISERROR($E91),0,IF($E91&gt;$H91,MAX($Q$8:Q90)+1,0))</f>
        <v>0</v>
      </c>
      <c r="R91" s="28">
        <f>IF(ISERROR($E91),0,IF($E91&lt;$I91,MAX($R$8:R90)+1,0))</f>
        <v>0</v>
      </c>
      <c r="S91" s="28" t="e">
        <f t="shared" si="68"/>
        <v>#N/A</v>
      </c>
      <c r="U91" s="28">
        <f t="shared" si="69"/>
        <v>0</v>
      </c>
      <c r="V91" s="28">
        <f t="shared" ca="1" si="94"/>
        <v>0</v>
      </c>
      <c r="W91" s="28" t="e">
        <f t="shared" ca="1" si="70"/>
        <v>#N/A</v>
      </c>
      <c r="Y91" s="28">
        <f t="shared" si="71"/>
        <v>0</v>
      </c>
      <c r="Z91" s="28">
        <f t="shared" ca="1" si="95"/>
        <v>0</v>
      </c>
      <c r="AA91" s="28" t="e">
        <f t="shared" ca="1" si="72"/>
        <v>#N/A</v>
      </c>
      <c r="AC91" s="28">
        <f t="shared" si="64"/>
        <v>0</v>
      </c>
      <c r="AD91" s="28">
        <f t="shared" si="65"/>
        <v>0</v>
      </c>
      <c r="AE91" s="28" t="e">
        <f t="shared" si="73"/>
        <v>#N/A</v>
      </c>
      <c r="AG91" s="28">
        <f t="shared" si="96"/>
        <v>0</v>
      </c>
      <c r="AH91" s="28">
        <f t="shared" si="74"/>
        <v>0</v>
      </c>
      <c r="AI91" s="28" t="e">
        <f t="shared" si="75"/>
        <v>#N/A</v>
      </c>
      <c r="AK91" s="28">
        <f>IF(ISERROR($L91),0,IF($L91&gt;$O91,MAX($AK$8:AK90)+1,0))</f>
        <v>0</v>
      </c>
      <c r="AL91" s="28" t="e">
        <f t="shared" ca="1" si="97"/>
        <v>#N/A</v>
      </c>
      <c r="AN91" s="28">
        <f t="shared" ca="1" si="98"/>
        <v>0</v>
      </c>
      <c r="AO91" s="28">
        <f t="shared" ca="1" si="99"/>
        <v>0</v>
      </c>
      <c r="AT91" s="39" t="str">
        <f t="shared" si="100"/>
        <v/>
      </c>
      <c r="AU91" s="52" t="e">
        <f t="shared" si="101"/>
        <v>#VALUE!</v>
      </c>
      <c r="AW91" s="52">
        <v>83</v>
      </c>
      <c r="AX91" t="str">
        <f t="shared" ca="1" si="76"/>
        <v/>
      </c>
      <c r="AY91" s="67" t="str">
        <f t="shared" si="77"/>
        <v/>
      </c>
      <c r="AZ91" s="68" t="e">
        <f t="shared" si="78"/>
        <v>#N/A</v>
      </c>
      <c r="BA91" s="68" t="e">
        <f t="shared" si="79"/>
        <v>#N/A</v>
      </c>
      <c r="BB91" s="68" t="e">
        <f t="shared" si="80"/>
        <v>#N/A</v>
      </c>
      <c r="BC91" s="68" t="e">
        <f t="shared" si="81"/>
        <v>#N/A</v>
      </c>
      <c r="BD91" s="68" t="e">
        <f t="shared" si="82"/>
        <v>#N/A</v>
      </c>
      <c r="BE91">
        <f t="shared" ca="1" si="102"/>
        <v>1</v>
      </c>
      <c r="BF91" s="68" t="e">
        <f t="shared" si="83"/>
        <v>#N/A</v>
      </c>
      <c r="BG91" s="68" t="e">
        <f t="shared" si="84"/>
        <v>#N/A</v>
      </c>
      <c r="BI91">
        <f t="shared" si="85"/>
        <v>0</v>
      </c>
      <c r="BJ91">
        <f t="shared" si="86"/>
        <v>0</v>
      </c>
    </row>
    <row r="92" spans="2:62" ht="15.75" thickBot="1">
      <c r="B92">
        <f t="shared" si="87"/>
        <v>0</v>
      </c>
      <c r="C92" s="5">
        <v>84</v>
      </c>
      <c r="D92" s="51" t="str">
        <f>IF('Front sheet'!$G36="","",'Front sheet'!$G36)</f>
        <v/>
      </c>
      <c r="E92" s="1" t="e">
        <f>IF('Front sheet'!H36="",#N/A,'Front sheet'!H36)</f>
        <v>#N/A</v>
      </c>
      <c r="F92" s="1" t="e">
        <f t="shared" si="103"/>
        <v>#VALUE!</v>
      </c>
      <c r="G92" s="49">
        <f t="shared" ca="1" si="66"/>
        <v>0</v>
      </c>
      <c r="H92" s="49" t="e">
        <f t="shared" si="88"/>
        <v>#N/A</v>
      </c>
      <c r="I92" s="132" t="e">
        <f t="shared" si="89"/>
        <v>#N/A</v>
      </c>
      <c r="J92" s="1" t="str">
        <f t="shared" si="90"/>
        <v/>
      </c>
      <c r="K92" s="134" t="str">
        <f t="shared" si="67"/>
        <v/>
      </c>
      <c r="L92" s="27" t="e">
        <f t="shared" si="91"/>
        <v>#N/A</v>
      </c>
      <c r="M92" s="28">
        <f t="shared" ca="1" si="92"/>
        <v>0</v>
      </c>
      <c r="N92" s="28">
        <f t="shared" ca="1" si="93"/>
        <v>0</v>
      </c>
      <c r="O92" s="28">
        <f t="shared" ca="1" si="104"/>
        <v>0</v>
      </c>
      <c r="Q92" s="28">
        <f>IF(ISERROR($E92),0,IF($E92&gt;$H92,MAX($Q$8:Q91)+1,0))</f>
        <v>0</v>
      </c>
      <c r="R92" s="28">
        <f>IF(ISERROR($E92),0,IF($E92&lt;$I92,MAX($R$8:R91)+1,0))</f>
        <v>0</v>
      </c>
      <c r="S92" s="28" t="e">
        <f t="shared" si="68"/>
        <v>#N/A</v>
      </c>
      <c r="U92" s="28">
        <f t="shared" si="69"/>
        <v>0</v>
      </c>
      <c r="V92" s="28">
        <f t="shared" ca="1" si="94"/>
        <v>0</v>
      </c>
      <c r="W92" s="28" t="e">
        <f t="shared" ca="1" si="70"/>
        <v>#N/A</v>
      </c>
      <c r="Y92" s="28">
        <f t="shared" si="71"/>
        <v>0</v>
      </c>
      <c r="Z92" s="28">
        <f t="shared" ca="1" si="95"/>
        <v>0</v>
      </c>
      <c r="AA92" s="28" t="e">
        <f t="shared" ca="1" si="72"/>
        <v>#N/A</v>
      </c>
      <c r="AC92" s="28">
        <f t="shared" si="64"/>
        <v>0</v>
      </c>
      <c r="AD92" s="28">
        <f t="shared" si="65"/>
        <v>0</v>
      </c>
      <c r="AE92" s="28" t="e">
        <f t="shared" si="73"/>
        <v>#N/A</v>
      </c>
      <c r="AG92" s="28">
        <f t="shared" si="96"/>
        <v>0</v>
      </c>
      <c r="AH92" s="28">
        <f t="shared" si="74"/>
        <v>0</v>
      </c>
      <c r="AI92" s="28" t="e">
        <f t="shared" si="75"/>
        <v>#N/A</v>
      </c>
      <c r="AK92" s="28">
        <f>IF(ISERROR($L92),0,IF($L92&gt;$O92,MAX($AK$8:AK91)+1,0))</f>
        <v>0</v>
      </c>
      <c r="AL92" s="28" t="e">
        <f t="shared" ca="1" si="97"/>
        <v>#N/A</v>
      </c>
      <c r="AN92" s="28">
        <f t="shared" ca="1" si="98"/>
        <v>0</v>
      </c>
      <c r="AO92" s="28">
        <f t="shared" ca="1" si="99"/>
        <v>0</v>
      </c>
      <c r="AT92" s="39" t="str">
        <f t="shared" si="100"/>
        <v/>
      </c>
      <c r="AU92" s="52" t="e">
        <f t="shared" si="101"/>
        <v>#VALUE!</v>
      </c>
      <c r="AW92" s="52">
        <v>84</v>
      </c>
      <c r="AX92" t="str">
        <f t="shared" ca="1" si="76"/>
        <v/>
      </c>
      <c r="AY92" s="67" t="str">
        <f t="shared" si="77"/>
        <v/>
      </c>
      <c r="AZ92" s="68" t="e">
        <f t="shared" si="78"/>
        <v>#N/A</v>
      </c>
      <c r="BA92" s="68" t="e">
        <f t="shared" si="79"/>
        <v>#N/A</v>
      </c>
      <c r="BB92" s="68" t="e">
        <f t="shared" si="80"/>
        <v>#N/A</v>
      </c>
      <c r="BC92" s="68" t="e">
        <f t="shared" si="81"/>
        <v>#N/A</v>
      </c>
      <c r="BD92" s="68" t="e">
        <f t="shared" si="82"/>
        <v>#N/A</v>
      </c>
      <c r="BE92">
        <f t="shared" ca="1" si="102"/>
        <v>1</v>
      </c>
      <c r="BF92" s="68" t="e">
        <f t="shared" si="83"/>
        <v>#N/A</v>
      </c>
      <c r="BG92" s="68" t="e">
        <f t="shared" si="84"/>
        <v>#N/A</v>
      </c>
      <c r="BI92">
        <f t="shared" si="85"/>
        <v>0</v>
      </c>
      <c r="BJ92">
        <f t="shared" si="86"/>
        <v>0</v>
      </c>
    </row>
    <row r="93" spans="2:62" ht="15.75" thickBot="1">
      <c r="B93">
        <f t="shared" si="87"/>
        <v>0</v>
      </c>
      <c r="C93" s="47">
        <v>85</v>
      </c>
      <c r="D93" s="2" t="str">
        <f>IF('Front sheet'!I9="","",'Front sheet'!$I9)</f>
        <v/>
      </c>
      <c r="E93" s="1" t="e">
        <f>IF('Front sheet'!J9="",#N/A,'Front sheet'!J9)</f>
        <v>#N/A</v>
      </c>
      <c r="F93" s="1" t="e">
        <f t="shared" si="103"/>
        <v>#VALUE!</v>
      </c>
      <c r="G93" s="49">
        <f t="shared" ca="1" si="66"/>
        <v>0</v>
      </c>
      <c r="H93" s="49" t="e">
        <f t="shared" si="88"/>
        <v>#N/A</v>
      </c>
      <c r="I93" s="132" t="e">
        <f t="shared" si="89"/>
        <v>#N/A</v>
      </c>
      <c r="J93" s="1" t="str">
        <f t="shared" si="90"/>
        <v/>
      </c>
      <c r="K93" s="134" t="str">
        <f t="shared" si="67"/>
        <v/>
      </c>
      <c r="L93" s="27" t="e">
        <f t="shared" si="91"/>
        <v>#N/A</v>
      </c>
      <c r="M93" s="28">
        <f t="shared" ca="1" si="92"/>
        <v>0</v>
      </c>
      <c r="N93" s="28">
        <f t="shared" ca="1" si="93"/>
        <v>0</v>
      </c>
      <c r="O93" s="28">
        <f t="shared" ca="1" si="104"/>
        <v>0</v>
      </c>
      <c r="Q93" s="28">
        <f>IF(ISERROR($E93),0,IF($E93&gt;$H93,MAX($Q$8:Q92)+1,0))</f>
        <v>0</v>
      </c>
      <c r="R93" s="28">
        <f>IF(ISERROR($E93),0,IF($E93&lt;$I93,MAX($R$8:R92)+1,0))</f>
        <v>0</v>
      </c>
      <c r="S93" s="28" t="e">
        <f t="shared" si="68"/>
        <v>#N/A</v>
      </c>
      <c r="U93" s="28">
        <f t="shared" si="69"/>
        <v>0</v>
      </c>
      <c r="V93" s="28">
        <f t="shared" ca="1" si="94"/>
        <v>0</v>
      </c>
      <c r="W93" s="28" t="e">
        <f t="shared" ca="1" si="70"/>
        <v>#N/A</v>
      </c>
      <c r="Y93" s="28">
        <f t="shared" si="71"/>
        <v>0</v>
      </c>
      <c r="Z93" s="28">
        <f t="shared" ca="1" si="95"/>
        <v>0</v>
      </c>
      <c r="AA93" s="28" t="e">
        <f t="shared" ca="1" si="72"/>
        <v>#N/A</v>
      </c>
      <c r="AC93" s="28">
        <f t="shared" si="64"/>
        <v>0</v>
      </c>
      <c r="AD93" s="28">
        <f t="shared" si="65"/>
        <v>0</v>
      </c>
      <c r="AE93" s="28" t="e">
        <f t="shared" si="73"/>
        <v>#N/A</v>
      </c>
      <c r="AG93" s="28">
        <f t="shared" si="96"/>
        <v>0</v>
      </c>
      <c r="AH93" s="28">
        <f t="shared" si="74"/>
        <v>0</v>
      </c>
      <c r="AI93" s="28" t="e">
        <f t="shared" si="75"/>
        <v>#N/A</v>
      </c>
      <c r="AK93" s="28">
        <f>IF(ISERROR($L93),0,IF($L93&gt;$O93,MAX($AK$8:AK92)+1,0))</f>
        <v>0</v>
      </c>
      <c r="AL93" s="28" t="e">
        <f t="shared" ca="1" si="97"/>
        <v>#N/A</v>
      </c>
      <c r="AN93" s="28">
        <f t="shared" ca="1" si="98"/>
        <v>0</v>
      </c>
      <c r="AO93" s="28">
        <f t="shared" ca="1" si="99"/>
        <v>0</v>
      </c>
      <c r="AT93" s="39" t="str">
        <f t="shared" si="100"/>
        <v/>
      </c>
      <c r="AU93" s="52" t="e">
        <f t="shared" si="101"/>
        <v>#VALUE!</v>
      </c>
      <c r="AW93" s="52">
        <v>85</v>
      </c>
      <c r="AX93" t="str">
        <f t="shared" ca="1" si="76"/>
        <v/>
      </c>
      <c r="AY93" s="67" t="str">
        <f t="shared" si="77"/>
        <v/>
      </c>
      <c r="AZ93" s="68" t="e">
        <f t="shared" si="78"/>
        <v>#N/A</v>
      </c>
      <c r="BA93" s="68" t="e">
        <f t="shared" si="79"/>
        <v>#N/A</v>
      </c>
      <c r="BB93" s="68" t="e">
        <f t="shared" si="80"/>
        <v>#N/A</v>
      </c>
      <c r="BC93" s="68" t="e">
        <f t="shared" si="81"/>
        <v>#N/A</v>
      </c>
      <c r="BD93" s="68" t="e">
        <f t="shared" si="82"/>
        <v>#N/A</v>
      </c>
      <c r="BE93">
        <f t="shared" ca="1" si="102"/>
        <v>1</v>
      </c>
      <c r="BF93" s="68" t="e">
        <f t="shared" si="83"/>
        <v>#N/A</v>
      </c>
      <c r="BG93" s="68" t="e">
        <f t="shared" si="84"/>
        <v>#N/A</v>
      </c>
      <c r="BI93">
        <f t="shared" si="85"/>
        <v>0</v>
      </c>
      <c r="BJ93">
        <f t="shared" si="86"/>
        <v>0</v>
      </c>
    </row>
    <row r="94" spans="2:62" ht="15.75" thickBot="1">
      <c r="B94">
        <f t="shared" si="87"/>
        <v>0</v>
      </c>
      <c r="C94" s="3">
        <v>86</v>
      </c>
      <c r="D94" s="2" t="str">
        <f>IF('Front sheet'!I10="","",'Front sheet'!$I10)</f>
        <v/>
      </c>
      <c r="E94" s="1" t="e">
        <f>IF('Front sheet'!J10="",#N/A,'Front sheet'!J10)</f>
        <v>#N/A</v>
      </c>
      <c r="F94" s="1" t="e">
        <f t="shared" si="103"/>
        <v>#VALUE!</v>
      </c>
      <c r="G94" s="49">
        <f t="shared" ca="1" si="66"/>
        <v>0</v>
      </c>
      <c r="H94" s="49" t="e">
        <f t="shared" si="88"/>
        <v>#N/A</v>
      </c>
      <c r="I94" s="132" t="e">
        <f t="shared" si="89"/>
        <v>#N/A</v>
      </c>
      <c r="J94" s="1" t="str">
        <f t="shared" si="90"/>
        <v/>
      </c>
      <c r="K94" s="134" t="str">
        <f t="shared" si="67"/>
        <v/>
      </c>
      <c r="L94" s="27" t="e">
        <f t="shared" si="91"/>
        <v>#N/A</v>
      </c>
      <c r="M94" s="28">
        <f t="shared" ca="1" si="92"/>
        <v>0</v>
      </c>
      <c r="N94" s="28">
        <f t="shared" ca="1" si="93"/>
        <v>0</v>
      </c>
      <c r="O94" s="28">
        <f t="shared" ca="1" si="104"/>
        <v>0</v>
      </c>
      <c r="Q94" s="28">
        <f>IF(ISERROR($E94),0,IF($E94&gt;$H94,MAX($Q$8:Q93)+1,0))</f>
        <v>0</v>
      </c>
      <c r="R94" s="28">
        <f>IF(ISERROR($E94),0,IF($E94&lt;$I94,MAX($R$8:R93)+1,0))</f>
        <v>0</v>
      </c>
      <c r="S94" s="28" t="e">
        <f t="shared" si="68"/>
        <v>#N/A</v>
      </c>
      <c r="U94" s="28">
        <f t="shared" si="69"/>
        <v>0</v>
      </c>
      <c r="V94" s="28">
        <f t="shared" ca="1" si="94"/>
        <v>0</v>
      </c>
      <c r="W94" s="28" t="e">
        <f t="shared" ca="1" si="70"/>
        <v>#N/A</v>
      </c>
      <c r="Y94" s="28">
        <f t="shared" si="71"/>
        <v>0</v>
      </c>
      <c r="Z94" s="28">
        <f t="shared" ca="1" si="95"/>
        <v>0</v>
      </c>
      <c r="AA94" s="28" t="e">
        <f t="shared" ca="1" si="72"/>
        <v>#N/A</v>
      </c>
      <c r="AC94" s="28">
        <f t="shared" si="64"/>
        <v>0</v>
      </c>
      <c r="AD94" s="28">
        <f t="shared" si="65"/>
        <v>0</v>
      </c>
      <c r="AE94" s="28" t="e">
        <f t="shared" si="73"/>
        <v>#N/A</v>
      </c>
      <c r="AG94" s="28">
        <f t="shared" si="96"/>
        <v>0</v>
      </c>
      <c r="AH94" s="28">
        <f t="shared" si="74"/>
        <v>0</v>
      </c>
      <c r="AI94" s="28" t="e">
        <f t="shared" si="75"/>
        <v>#N/A</v>
      </c>
      <c r="AK94" s="28">
        <f>IF(ISERROR($L94),0,IF($L94&gt;$O94,MAX($AK$8:AK93)+1,0))</f>
        <v>0</v>
      </c>
      <c r="AL94" s="28" t="e">
        <f t="shared" ca="1" si="97"/>
        <v>#N/A</v>
      </c>
      <c r="AN94" s="28">
        <f t="shared" ca="1" si="98"/>
        <v>0</v>
      </c>
      <c r="AO94" s="28">
        <f t="shared" ca="1" si="99"/>
        <v>0</v>
      </c>
      <c r="AT94" s="39" t="str">
        <f t="shared" si="100"/>
        <v/>
      </c>
      <c r="AU94" s="52" t="e">
        <f t="shared" si="101"/>
        <v>#VALUE!</v>
      </c>
      <c r="AW94" s="52">
        <v>86</v>
      </c>
      <c r="AX94" t="str">
        <f t="shared" ca="1" si="76"/>
        <v/>
      </c>
      <c r="AY94" s="67" t="str">
        <f t="shared" si="77"/>
        <v/>
      </c>
      <c r="AZ94" s="68" t="e">
        <f t="shared" si="78"/>
        <v>#N/A</v>
      </c>
      <c r="BA94" s="68" t="e">
        <f t="shared" si="79"/>
        <v>#N/A</v>
      </c>
      <c r="BB94" s="68" t="e">
        <f t="shared" si="80"/>
        <v>#N/A</v>
      </c>
      <c r="BC94" s="68" t="e">
        <f t="shared" si="81"/>
        <v>#N/A</v>
      </c>
      <c r="BD94" s="68" t="e">
        <f t="shared" si="82"/>
        <v>#N/A</v>
      </c>
      <c r="BE94">
        <f t="shared" ca="1" si="102"/>
        <v>1</v>
      </c>
      <c r="BF94" s="68" t="e">
        <f t="shared" si="83"/>
        <v>#N/A</v>
      </c>
      <c r="BG94" s="68" t="e">
        <f t="shared" si="84"/>
        <v>#N/A</v>
      </c>
      <c r="BI94">
        <f t="shared" si="85"/>
        <v>0</v>
      </c>
      <c r="BJ94">
        <f t="shared" si="86"/>
        <v>0</v>
      </c>
    </row>
    <row r="95" spans="2:62" ht="15.75" thickBot="1">
      <c r="B95">
        <f t="shared" si="87"/>
        <v>0</v>
      </c>
      <c r="C95" s="3">
        <v>87</v>
      </c>
      <c r="D95" s="2" t="str">
        <f>IF('Front sheet'!I11="","",'Front sheet'!$I11)</f>
        <v/>
      </c>
      <c r="E95" s="1" t="e">
        <f>IF('Front sheet'!J11="",#N/A,'Front sheet'!J11)</f>
        <v>#N/A</v>
      </c>
      <c r="F95" s="1" t="e">
        <f t="shared" si="103"/>
        <v>#VALUE!</v>
      </c>
      <c r="G95" s="49">
        <f t="shared" ca="1" si="66"/>
        <v>0</v>
      </c>
      <c r="H95" s="49" t="e">
        <f t="shared" si="88"/>
        <v>#N/A</v>
      </c>
      <c r="I95" s="132" t="e">
        <f t="shared" si="89"/>
        <v>#N/A</v>
      </c>
      <c r="J95" s="1" t="str">
        <f t="shared" si="90"/>
        <v/>
      </c>
      <c r="K95" s="134" t="str">
        <f t="shared" si="67"/>
        <v/>
      </c>
      <c r="L95" s="27" t="e">
        <f t="shared" si="91"/>
        <v>#N/A</v>
      </c>
      <c r="M95" s="28">
        <f t="shared" ca="1" si="92"/>
        <v>0</v>
      </c>
      <c r="N95" s="28">
        <f t="shared" ca="1" si="93"/>
        <v>0</v>
      </c>
      <c r="O95" s="28">
        <f t="shared" ca="1" si="104"/>
        <v>0</v>
      </c>
      <c r="Q95" s="28">
        <f>IF(ISERROR($E95),0,IF($E95&gt;$H95,MAX($Q$8:Q94)+1,0))</f>
        <v>0</v>
      </c>
      <c r="R95" s="28">
        <f>IF(ISERROR($E95),0,IF($E95&lt;$I95,MAX($R$8:R94)+1,0))</f>
        <v>0</v>
      </c>
      <c r="S95" s="28" t="e">
        <f t="shared" si="68"/>
        <v>#N/A</v>
      </c>
      <c r="U95" s="28">
        <f t="shared" si="69"/>
        <v>0</v>
      </c>
      <c r="V95" s="28">
        <f t="shared" ca="1" si="94"/>
        <v>0</v>
      </c>
      <c r="W95" s="28" t="e">
        <f t="shared" ca="1" si="70"/>
        <v>#N/A</v>
      </c>
      <c r="Y95" s="28">
        <f t="shared" si="71"/>
        <v>0</v>
      </c>
      <c r="Z95" s="28">
        <f t="shared" ca="1" si="95"/>
        <v>0</v>
      </c>
      <c r="AA95" s="28" t="e">
        <f t="shared" ca="1" si="72"/>
        <v>#N/A</v>
      </c>
      <c r="AC95" s="28">
        <f t="shared" si="64"/>
        <v>0</v>
      </c>
      <c r="AD95" s="28">
        <f t="shared" si="65"/>
        <v>0</v>
      </c>
      <c r="AE95" s="28" t="e">
        <f t="shared" si="73"/>
        <v>#N/A</v>
      </c>
      <c r="AG95" s="28">
        <f t="shared" si="96"/>
        <v>0</v>
      </c>
      <c r="AH95" s="28">
        <f t="shared" si="74"/>
        <v>0</v>
      </c>
      <c r="AI95" s="28" t="e">
        <f t="shared" si="75"/>
        <v>#N/A</v>
      </c>
      <c r="AK95" s="28">
        <f>IF(ISERROR($L95),0,IF($L95&gt;$O95,MAX($AK$8:AK94)+1,0))</f>
        <v>0</v>
      </c>
      <c r="AL95" s="28" t="e">
        <f t="shared" ca="1" si="97"/>
        <v>#N/A</v>
      </c>
      <c r="AN95" s="28">
        <f t="shared" ca="1" si="98"/>
        <v>0</v>
      </c>
      <c r="AO95" s="28">
        <f t="shared" ca="1" si="99"/>
        <v>0</v>
      </c>
      <c r="AT95" s="39" t="str">
        <f t="shared" si="100"/>
        <v/>
      </c>
      <c r="AU95" s="52" t="e">
        <f t="shared" si="101"/>
        <v>#VALUE!</v>
      </c>
      <c r="AW95" s="52">
        <v>87</v>
      </c>
      <c r="AX95" t="str">
        <f t="shared" ca="1" si="76"/>
        <v/>
      </c>
      <c r="AY95" s="67" t="str">
        <f t="shared" si="77"/>
        <v/>
      </c>
      <c r="AZ95" s="68" t="e">
        <f t="shared" si="78"/>
        <v>#N/A</v>
      </c>
      <c r="BA95" s="68" t="e">
        <f t="shared" si="79"/>
        <v>#N/A</v>
      </c>
      <c r="BB95" s="68" t="e">
        <f t="shared" si="80"/>
        <v>#N/A</v>
      </c>
      <c r="BC95" s="68" t="e">
        <f t="shared" si="81"/>
        <v>#N/A</v>
      </c>
      <c r="BD95" s="68" t="e">
        <f t="shared" si="82"/>
        <v>#N/A</v>
      </c>
      <c r="BE95">
        <f t="shared" ca="1" si="102"/>
        <v>1</v>
      </c>
      <c r="BF95" s="68" t="e">
        <f t="shared" si="83"/>
        <v>#N/A</v>
      </c>
      <c r="BG95" s="68" t="e">
        <f t="shared" si="84"/>
        <v>#N/A</v>
      </c>
      <c r="BI95">
        <f t="shared" si="85"/>
        <v>0</v>
      </c>
      <c r="BJ95">
        <f t="shared" si="86"/>
        <v>0</v>
      </c>
    </row>
    <row r="96" spans="2:62" ht="15.75" thickBot="1">
      <c r="B96">
        <f t="shared" si="87"/>
        <v>0</v>
      </c>
      <c r="C96" s="3">
        <v>88</v>
      </c>
      <c r="D96" s="2" t="str">
        <f>IF('Front sheet'!I12="","",'Front sheet'!$I12)</f>
        <v/>
      </c>
      <c r="E96" s="1" t="e">
        <f>IF('Front sheet'!J12="",#N/A,'Front sheet'!J12)</f>
        <v>#N/A</v>
      </c>
      <c r="F96" s="1" t="e">
        <f t="shared" si="103"/>
        <v>#VALUE!</v>
      </c>
      <c r="G96" s="49">
        <f t="shared" ca="1" si="66"/>
        <v>0</v>
      </c>
      <c r="H96" s="49" t="e">
        <f t="shared" si="88"/>
        <v>#N/A</v>
      </c>
      <c r="I96" s="132" t="e">
        <f t="shared" si="89"/>
        <v>#N/A</v>
      </c>
      <c r="J96" s="1" t="str">
        <f t="shared" si="90"/>
        <v/>
      </c>
      <c r="K96" s="134" t="str">
        <f t="shared" si="67"/>
        <v/>
      </c>
      <c r="L96" s="27" t="e">
        <f t="shared" si="91"/>
        <v>#N/A</v>
      </c>
      <c r="M96" s="28">
        <f t="shared" ca="1" si="92"/>
        <v>0</v>
      </c>
      <c r="N96" s="28">
        <f t="shared" ca="1" si="93"/>
        <v>0</v>
      </c>
      <c r="O96" s="28">
        <f t="shared" ca="1" si="104"/>
        <v>0</v>
      </c>
      <c r="Q96" s="28">
        <f>IF(ISERROR($E96),0,IF($E96&gt;$H96,MAX($Q$8:Q95)+1,0))</f>
        <v>0</v>
      </c>
      <c r="R96" s="28">
        <f>IF(ISERROR($E96),0,IF($E96&lt;$I96,MAX($R$8:R95)+1,0))</f>
        <v>0</v>
      </c>
      <c r="S96" s="28" t="e">
        <f t="shared" si="68"/>
        <v>#N/A</v>
      </c>
      <c r="U96" s="28">
        <f t="shared" si="69"/>
        <v>0</v>
      </c>
      <c r="V96" s="28">
        <f t="shared" ca="1" si="94"/>
        <v>0</v>
      </c>
      <c r="W96" s="28" t="e">
        <f t="shared" ca="1" si="70"/>
        <v>#N/A</v>
      </c>
      <c r="Y96" s="28">
        <f t="shared" si="71"/>
        <v>0</v>
      </c>
      <c r="Z96" s="28">
        <f t="shared" ca="1" si="95"/>
        <v>0</v>
      </c>
      <c r="AA96" s="28" t="e">
        <f t="shared" ca="1" si="72"/>
        <v>#N/A</v>
      </c>
      <c r="AC96" s="28">
        <f t="shared" si="64"/>
        <v>0</v>
      </c>
      <c r="AD96" s="28">
        <f t="shared" si="65"/>
        <v>0</v>
      </c>
      <c r="AE96" s="28" t="e">
        <f t="shared" si="73"/>
        <v>#N/A</v>
      </c>
      <c r="AG96" s="28">
        <f t="shared" si="96"/>
        <v>0</v>
      </c>
      <c r="AH96" s="28">
        <f t="shared" si="74"/>
        <v>0</v>
      </c>
      <c r="AI96" s="28" t="e">
        <f t="shared" si="75"/>
        <v>#N/A</v>
      </c>
      <c r="AK96" s="28">
        <f>IF(ISERROR($L96),0,IF($L96&gt;$O96,MAX($AK$8:AK95)+1,0))</f>
        <v>0</v>
      </c>
      <c r="AL96" s="28" t="e">
        <f t="shared" ca="1" si="97"/>
        <v>#N/A</v>
      </c>
      <c r="AN96" s="28">
        <f t="shared" ca="1" si="98"/>
        <v>0</v>
      </c>
      <c r="AO96" s="28">
        <f t="shared" ca="1" si="99"/>
        <v>0</v>
      </c>
      <c r="AT96" s="39" t="str">
        <f t="shared" si="100"/>
        <v/>
      </c>
      <c r="AU96" s="52" t="e">
        <f t="shared" si="101"/>
        <v>#VALUE!</v>
      </c>
      <c r="AW96" s="52">
        <v>88</v>
      </c>
      <c r="AX96" t="str">
        <f t="shared" ca="1" si="76"/>
        <v/>
      </c>
      <c r="AY96" s="67" t="str">
        <f t="shared" si="77"/>
        <v/>
      </c>
      <c r="AZ96" s="68" t="e">
        <f t="shared" si="78"/>
        <v>#N/A</v>
      </c>
      <c r="BA96" s="68" t="e">
        <f t="shared" si="79"/>
        <v>#N/A</v>
      </c>
      <c r="BB96" s="68" t="e">
        <f t="shared" si="80"/>
        <v>#N/A</v>
      </c>
      <c r="BC96" s="68" t="e">
        <f t="shared" si="81"/>
        <v>#N/A</v>
      </c>
      <c r="BD96" s="68" t="e">
        <f t="shared" si="82"/>
        <v>#N/A</v>
      </c>
      <c r="BE96">
        <f t="shared" ca="1" si="102"/>
        <v>1</v>
      </c>
      <c r="BF96" s="68" t="e">
        <f t="shared" si="83"/>
        <v>#N/A</v>
      </c>
      <c r="BG96" s="68" t="e">
        <f t="shared" si="84"/>
        <v>#N/A</v>
      </c>
      <c r="BI96">
        <f t="shared" si="85"/>
        <v>0</v>
      </c>
      <c r="BJ96">
        <f t="shared" si="86"/>
        <v>0</v>
      </c>
    </row>
    <row r="97" spans="2:62" ht="15.75" thickBot="1">
      <c r="B97">
        <f t="shared" si="87"/>
        <v>0</v>
      </c>
      <c r="C97" s="3">
        <v>89</v>
      </c>
      <c r="D97" s="2" t="str">
        <f>IF('Front sheet'!I13="","",'Front sheet'!$I13)</f>
        <v/>
      </c>
      <c r="E97" s="1" t="e">
        <f>IF('Front sheet'!J13="",#N/A,'Front sheet'!J13)</f>
        <v>#N/A</v>
      </c>
      <c r="F97" s="1" t="e">
        <f t="shared" si="103"/>
        <v>#VALUE!</v>
      </c>
      <c r="G97" s="49">
        <f t="shared" ca="1" si="66"/>
        <v>0</v>
      </c>
      <c r="H97" s="49" t="e">
        <f t="shared" si="88"/>
        <v>#N/A</v>
      </c>
      <c r="I97" s="132" t="e">
        <f t="shared" si="89"/>
        <v>#N/A</v>
      </c>
      <c r="J97" s="1" t="str">
        <f t="shared" si="90"/>
        <v/>
      </c>
      <c r="K97" s="134" t="str">
        <f t="shared" si="67"/>
        <v/>
      </c>
      <c r="L97" s="27" t="e">
        <f t="shared" si="91"/>
        <v>#N/A</v>
      </c>
      <c r="M97" s="28">
        <f t="shared" ca="1" si="92"/>
        <v>0</v>
      </c>
      <c r="N97" s="28">
        <f t="shared" ca="1" si="93"/>
        <v>0</v>
      </c>
      <c r="O97" s="28">
        <f t="shared" ca="1" si="104"/>
        <v>0</v>
      </c>
      <c r="Q97" s="28">
        <f>IF(ISERROR($E97),0,IF($E97&gt;$H97,MAX($Q$8:Q96)+1,0))</f>
        <v>0</v>
      </c>
      <c r="R97" s="28">
        <f>IF(ISERROR($E97),0,IF($E97&lt;$I97,MAX($R$8:R96)+1,0))</f>
        <v>0</v>
      </c>
      <c r="S97" s="28" t="e">
        <f t="shared" si="68"/>
        <v>#N/A</v>
      </c>
      <c r="U97" s="28">
        <f t="shared" si="69"/>
        <v>0</v>
      </c>
      <c r="V97" s="28">
        <f t="shared" ca="1" si="94"/>
        <v>0</v>
      </c>
      <c r="W97" s="28" t="e">
        <f t="shared" ca="1" si="70"/>
        <v>#N/A</v>
      </c>
      <c r="Y97" s="28">
        <f t="shared" si="71"/>
        <v>0</v>
      </c>
      <c r="Z97" s="28">
        <f t="shared" ca="1" si="95"/>
        <v>0</v>
      </c>
      <c r="AA97" s="28" t="e">
        <f t="shared" ca="1" si="72"/>
        <v>#N/A</v>
      </c>
      <c r="AC97" s="28">
        <f t="shared" si="64"/>
        <v>0</v>
      </c>
      <c r="AD97" s="28">
        <f t="shared" si="65"/>
        <v>0</v>
      </c>
      <c r="AE97" s="28" t="e">
        <f t="shared" si="73"/>
        <v>#N/A</v>
      </c>
      <c r="AG97" s="28">
        <f t="shared" si="96"/>
        <v>0</v>
      </c>
      <c r="AH97" s="28">
        <f t="shared" si="74"/>
        <v>0</v>
      </c>
      <c r="AI97" s="28" t="e">
        <f t="shared" si="75"/>
        <v>#N/A</v>
      </c>
      <c r="AK97" s="28">
        <f>IF(ISERROR($L97),0,IF($L97&gt;$O97,MAX($AK$8:AK96)+1,0))</f>
        <v>0</v>
      </c>
      <c r="AL97" s="28" t="e">
        <f t="shared" ca="1" si="97"/>
        <v>#N/A</v>
      </c>
      <c r="AN97" s="28">
        <f t="shared" ca="1" si="98"/>
        <v>0</v>
      </c>
      <c r="AO97" s="28">
        <f t="shared" ca="1" si="99"/>
        <v>0</v>
      </c>
      <c r="AT97" s="39" t="str">
        <f t="shared" si="100"/>
        <v/>
      </c>
      <c r="AU97" s="52" t="e">
        <f t="shared" si="101"/>
        <v>#VALUE!</v>
      </c>
      <c r="AW97" s="52">
        <v>89</v>
      </c>
      <c r="AX97" t="str">
        <f t="shared" ca="1" si="76"/>
        <v/>
      </c>
      <c r="AY97" s="67" t="str">
        <f t="shared" si="77"/>
        <v/>
      </c>
      <c r="AZ97" s="68" t="e">
        <f t="shared" si="78"/>
        <v>#N/A</v>
      </c>
      <c r="BA97" s="68" t="e">
        <f t="shared" si="79"/>
        <v>#N/A</v>
      </c>
      <c r="BB97" s="68" t="e">
        <f t="shared" si="80"/>
        <v>#N/A</v>
      </c>
      <c r="BC97" s="68" t="e">
        <f t="shared" si="81"/>
        <v>#N/A</v>
      </c>
      <c r="BD97" s="68" t="e">
        <f t="shared" si="82"/>
        <v>#N/A</v>
      </c>
      <c r="BE97">
        <f t="shared" ca="1" si="102"/>
        <v>1</v>
      </c>
      <c r="BF97" s="68" t="e">
        <f t="shared" si="83"/>
        <v>#N/A</v>
      </c>
      <c r="BG97" s="68" t="e">
        <f t="shared" si="84"/>
        <v>#N/A</v>
      </c>
      <c r="BI97">
        <f t="shared" si="85"/>
        <v>0</v>
      </c>
      <c r="BJ97">
        <f t="shared" si="86"/>
        <v>0</v>
      </c>
    </row>
    <row r="98" spans="2:62" ht="15.75" thickBot="1">
      <c r="B98">
        <f t="shared" si="87"/>
        <v>0</v>
      </c>
      <c r="C98" s="3">
        <v>90</v>
      </c>
      <c r="D98" s="2" t="str">
        <f>IF('Front sheet'!I14="","",'Front sheet'!$I14)</f>
        <v/>
      </c>
      <c r="E98" s="1" t="e">
        <f>IF('Front sheet'!J14="",#N/A,'Front sheet'!J14)</f>
        <v>#N/A</v>
      </c>
      <c r="F98" s="1" t="e">
        <f t="shared" si="103"/>
        <v>#VALUE!</v>
      </c>
      <c r="G98" s="49">
        <f t="shared" ca="1" si="66"/>
        <v>0</v>
      </c>
      <c r="H98" s="49" t="e">
        <f t="shared" si="88"/>
        <v>#N/A</v>
      </c>
      <c r="I98" s="132" t="e">
        <f t="shared" si="89"/>
        <v>#N/A</v>
      </c>
      <c r="J98" s="1" t="str">
        <f t="shared" si="90"/>
        <v/>
      </c>
      <c r="K98" s="134" t="str">
        <f t="shared" si="67"/>
        <v/>
      </c>
      <c r="L98" s="27" t="e">
        <f t="shared" si="91"/>
        <v>#N/A</v>
      </c>
      <c r="M98" s="28">
        <f t="shared" ca="1" si="92"/>
        <v>0</v>
      </c>
      <c r="N98" s="28">
        <f t="shared" ca="1" si="93"/>
        <v>0</v>
      </c>
      <c r="O98" s="28">
        <f t="shared" ca="1" si="104"/>
        <v>0</v>
      </c>
      <c r="Q98" s="28">
        <f>IF(ISERROR($E98),0,IF($E98&gt;$H98,MAX($Q$8:Q97)+1,0))</f>
        <v>0</v>
      </c>
      <c r="R98" s="28">
        <f>IF(ISERROR($E98),0,IF($E98&lt;$I98,MAX($R$8:R97)+1,0))</f>
        <v>0</v>
      </c>
      <c r="S98" s="28" t="e">
        <f t="shared" si="68"/>
        <v>#N/A</v>
      </c>
      <c r="U98" s="28">
        <f t="shared" si="69"/>
        <v>0</v>
      </c>
      <c r="V98" s="28">
        <f t="shared" ca="1" si="94"/>
        <v>0</v>
      </c>
      <c r="W98" s="28" t="e">
        <f t="shared" ca="1" si="70"/>
        <v>#N/A</v>
      </c>
      <c r="Y98" s="28">
        <f t="shared" si="71"/>
        <v>0</v>
      </c>
      <c r="Z98" s="28">
        <f t="shared" ca="1" si="95"/>
        <v>0</v>
      </c>
      <c r="AA98" s="28" t="e">
        <f t="shared" ca="1" si="72"/>
        <v>#N/A</v>
      </c>
      <c r="AC98" s="28">
        <f t="shared" si="64"/>
        <v>0</v>
      </c>
      <c r="AD98" s="28">
        <f t="shared" si="65"/>
        <v>0</v>
      </c>
      <c r="AE98" s="28" t="e">
        <f t="shared" si="73"/>
        <v>#N/A</v>
      </c>
      <c r="AG98" s="28">
        <f t="shared" si="96"/>
        <v>0</v>
      </c>
      <c r="AH98" s="28">
        <f t="shared" si="74"/>
        <v>0</v>
      </c>
      <c r="AI98" s="28" t="e">
        <f t="shared" si="75"/>
        <v>#N/A</v>
      </c>
      <c r="AK98" s="28">
        <f>IF(ISERROR($L98),0,IF($L98&gt;$O98,MAX($AK$8:AK97)+1,0))</f>
        <v>0</v>
      </c>
      <c r="AL98" s="28" t="e">
        <f t="shared" ca="1" si="97"/>
        <v>#N/A</v>
      </c>
      <c r="AN98" s="28">
        <f t="shared" ca="1" si="98"/>
        <v>0</v>
      </c>
      <c r="AO98" s="28">
        <f t="shared" ca="1" si="99"/>
        <v>0</v>
      </c>
      <c r="AT98" s="39" t="str">
        <f t="shared" si="100"/>
        <v/>
      </c>
      <c r="AU98" s="52" t="e">
        <f t="shared" si="101"/>
        <v>#VALUE!</v>
      </c>
      <c r="AW98" s="52">
        <v>90</v>
      </c>
      <c r="AX98" t="str">
        <f t="shared" ca="1" si="76"/>
        <v/>
      </c>
      <c r="AY98" s="67" t="str">
        <f t="shared" si="77"/>
        <v/>
      </c>
      <c r="AZ98" s="68" t="e">
        <f t="shared" si="78"/>
        <v>#N/A</v>
      </c>
      <c r="BA98" s="68" t="e">
        <f t="shared" si="79"/>
        <v>#N/A</v>
      </c>
      <c r="BB98" s="68" t="e">
        <f t="shared" si="80"/>
        <v>#N/A</v>
      </c>
      <c r="BC98" s="68" t="e">
        <f t="shared" si="81"/>
        <v>#N/A</v>
      </c>
      <c r="BD98" s="68" t="e">
        <f t="shared" si="82"/>
        <v>#N/A</v>
      </c>
      <c r="BE98">
        <f t="shared" ca="1" si="102"/>
        <v>1</v>
      </c>
      <c r="BF98" s="68" t="e">
        <f t="shared" si="83"/>
        <v>#N/A</v>
      </c>
      <c r="BG98" s="68" t="e">
        <f t="shared" si="84"/>
        <v>#N/A</v>
      </c>
      <c r="BI98">
        <f t="shared" si="85"/>
        <v>0</v>
      </c>
      <c r="BJ98">
        <f t="shared" si="86"/>
        <v>0</v>
      </c>
    </row>
    <row r="99" spans="2:62" ht="15.75" thickBot="1">
      <c r="B99">
        <f t="shared" si="87"/>
        <v>0</v>
      </c>
      <c r="C99" s="5">
        <v>91</v>
      </c>
      <c r="D99" s="51" t="str">
        <f>IF('Front sheet'!I15="","",'Front sheet'!$I15)</f>
        <v/>
      </c>
      <c r="E99" s="1" t="e">
        <f>IF('Front sheet'!J15="",#N/A,'Front sheet'!J15)</f>
        <v>#N/A</v>
      </c>
      <c r="F99" s="1" t="e">
        <f t="shared" si="103"/>
        <v>#VALUE!</v>
      </c>
      <c r="G99" s="49">
        <f t="shared" ca="1" si="66"/>
        <v>0</v>
      </c>
      <c r="H99" s="49" t="e">
        <f t="shared" si="88"/>
        <v>#N/A</v>
      </c>
      <c r="I99" s="132" t="e">
        <f t="shared" si="89"/>
        <v>#N/A</v>
      </c>
      <c r="J99" s="1" t="str">
        <f t="shared" si="90"/>
        <v/>
      </c>
      <c r="K99" s="134" t="str">
        <f t="shared" si="67"/>
        <v/>
      </c>
      <c r="L99" s="27" t="e">
        <f t="shared" si="91"/>
        <v>#N/A</v>
      </c>
      <c r="M99" s="28">
        <f t="shared" ca="1" si="92"/>
        <v>0</v>
      </c>
      <c r="N99" s="28">
        <f t="shared" ca="1" si="93"/>
        <v>0</v>
      </c>
      <c r="O99" s="28">
        <f t="shared" ca="1" si="104"/>
        <v>0</v>
      </c>
      <c r="Q99" s="28">
        <f>IF(ISERROR($E99),0,IF($E99&gt;$H99,MAX($Q$8:Q98)+1,0))</f>
        <v>0</v>
      </c>
      <c r="R99" s="28">
        <f>IF(ISERROR($E99),0,IF($E99&lt;$I99,MAX($R$8:R98)+1,0))</f>
        <v>0</v>
      </c>
      <c r="S99" s="28" t="e">
        <f t="shared" si="68"/>
        <v>#N/A</v>
      </c>
      <c r="U99" s="28">
        <f t="shared" si="69"/>
        <v>0</v>
      </c>
      <c r="V99" s="28">
        <f t="shared" ca="1" si="94"/>
        <v>0</v>
      </c>
      <c r="W99" s="28" t="e">
        <f t="shared" ca="1" si="70"/>
        <v>#N/A</v>
      </c>
      <c r="Y99" s="28">
        <f t="shared" si="71"/>
        <v>0</v>
      </c>
      <c r="Z99" s="28">
        <f t="shared" ca="1" si="95"/>
        <v>0</v>
      </c>
      <c r="AA99" s="28" t="e">
        <f t="shared" ca="1" si="72"/>
        <v>#N/A</v>
      </c>
      <c r="AC99" s="28">
        <f t="shared" si="64"/>
        <v>0</v>
      </c>
      <c r="AD99" s="28">
        <f t="shared" si="65"/>
        <v>0</v>
      </c>
      <c r="AE99" s="28" t="e">
        <f t="shared" si="73"/>
        <v>#N/A</v>
      </c>
      <c r="AG99" s="28">
        <f t="shared" si="96"/>
        <v>0</v>
      </c>
      <c r="AH99" s="28">
        <f t="shared" si="74"/>
        <v>0</v>
      </c>
      <c r="AI99" s="28" t="e">
        <f t="shared" si="75"/>
        <v>#N/A</v>
      </c>
      <c r="AK99" s="28">
        <f>IF(ISERROR($L99),0,IF($L99&gt;$O99,MAX($AK$8:AK98)+1,0))</f>
        <v>0</v>
      </c>
      <c r="AL99" s="28" t="e">
        <f t="shared" ca="1" si="97"/>
        <v>#N/A</v>
      </c>
      <c r="AN99" s="28">
        <f t="shared" ca="1" si="98"/>
        <v>0</v>
      </c>
      <c r="AO99" s="28">
        <f t="shared" ca="1" si="99"/>
        <v>0</v>
      </c>
      <c r="AT99" s="39" t="str">
        <f t="shared" si="100"/>
        <v/>
      </c>
      <c r="AU99" s="52" t="e">
        <f t="shared" si="101"/>
        <v>#VALUE!</v>
      </c>
      <c r="AW99" s="52">
        <v>91</v>
      </c>
      <c r="AX99" t="str">
        <f t="shared" ca="1" si="76"/>
        <v/>
      </c>
      <c r="AY99" s="67" t="str">
        <f t="shared" si="77"/>
        <v/>
      </c>
      <c r="AZ99" s="68" t="e">
        <f t="shared" si="78"/>
        <v>#N/A</v>
      </c>
      <c r="BA99" s="68" t="e">
        <f t="shared" si="79"/>
        <v>#N/A</v>
      </c>
      <c r="BB99" s="68" t="e">
        <f t="shared" si="80"/>
        <v>#N/A</v>
      </c>
      <c r="BC99" s="68" t="e">
        <f t="shared" si="81"/>
        <v>#N/A</v>
      </c>
      <c r="BD99" s="68" t="e">
        <f t="shared" si="82"/>
        <v>#N/A</v>
      </c>
      <c r="BE99">
        <f t="shared" ca="1" si="102"/>
        <v>1</v>
      </c>
      <c r="BF99" s="68" t="e">
        <f t="shared" si="83"/>
        <v>#N/A</v>
      </c>
      <c r="BG99" s="68" t="e">
        <f t="shared" si="84"/>
        <v>#N/A</v>
      </c>
      <c r="BI99">
        <f t="shared" si="85"/>
        <v>0</v>
      </c>
      <c r="BJ99">
        <f t="shared" si="86"/>
        <v>0</v>
      </c>
    </row>
    <row r="100" spans="2:62" ht="15.75" thickBot="1">
      <c r="B100">
        <f t="shared" si="87"/>
        <v>0</v>
      </c>
      <c r="C100" s="47">
        <v>92</v>
      </c>
      <c r="D100" s="48" t="str">
        <f>IF('Front sheet'!I16="","",'Front sheet'!$I16)</f>
        <v/>
      </c>
      <c r="E100" s="1" t="e">
        <f>IF('Front sheet'!J16="",#N/A,'Front sheet'!J16)</f>
        <v>#N/A</v>
      </c>
      <c r="F100" s="1" t="e">
        <f t="shared" si="103"/>
        <v>#VALUE!</v>
      </c>
      <c r="G100" s="49">
        <f t="shared" ca="1" si="66"/>
        <v>0</v>
      </c>
      <c r="H100" s="49" t="e">
        <f t="shared" si="88"/>
        <v>#N/A</v>
      </c>
      <c r="I100" s="132" t="e">
        <f t="shared" si="89"/>
        <v>#N/A</v>
      </c>
      <c r="J100" s="1" t="str">
        <f t="shared" si="90"/>
        <v/>
      </c>
      <c r="K100" s="134" t="str">
        <f t="shared" si="67"/>
        <v/>
      </c>
      <c r="L100" s="27" t="e">
        <f t="shared" si="91"/>
        <v>#N/A</v>
      </c>
      <c r="M100" s="28">
        <f t="shared" ca="1" si="92"/>
        <v>0</v>
      </c>
      <c r="N100" s="28">
        <f t="shared" ca="1" si="93"/>
        <v>0</v>
      </c>
      <c r="O100" s="28">
        <f t="shared" ca="1" si="104"/>
        <v>0</v>
      </c>
      <c r="Q100" s="28">
        <f>IF(ISERROR($E100),0,IF($E100&gt;$H100,MAX($Q$8:Q99)+1,0))</f>
        <v>0</v>
      </c>
      <c r="R100" s="28">
        <f>IF(ISERROR($E100),0,IF($E100&lt;$I100,MAX($R$8:R99)+1,0))</f>
        <v>0</v>
      </c>
      <c r="S100" s="28" t="e">
        <f t="shared" si="68"/>
        <v>#N/A</v>
      </c>
      <c r="U100" s="28">
        <f t="shared" si="69"/>
        <v>0</v>
      </c>
      <c r="V100" s="28">
        <f t="shared" ca="1" si="94"/>
        <v>0</v>
      </c>
      <c r="W100" s="28" t="e">
        <f t="shared" ca="1" si="70"/>
        <v>#N/A</v>
      </c>
      <c r="Y100" s="28">
        <f t="shared" si="71"/>
        <v>0</v>
      </c>
      <c r="Z100" s="28">
        <f t="shared" ca="1" si="95"/>
        <v>0</v>
      </c>
      <c r="AA100" s="28" t="e">
        <f t="shared" ca="1" si="72"/>
        <v>#N/A</v>
      </c>
      <c r="AC100" s="28">
        <f t="shared" si="64"/>
        <v>0</v>
      </c>
      <c r="AD100" s="28">
        <f t="shared" si="65"/>
        <v>0</v>
      </c>
      <c r="AE100" s="28" t="e">
        <f t="shared" si="73"/>
        <v>#N/A</v>
      </c>
      <c r="AG100" s="28">
        <f t="shared" si="96"/>
        <v>0</v>
      </c>
      <c r="AH100" s="28">
        <f t="shared" si="74"/>
        <v>0</v>
      </c>
      <c r="AI100" s="28" t="e">
        <f t="shared" si="75"/>
        <v>#N/A</v>
      </c>
      <c r="AK100" s="28">
        <f>IF(ISERROR($L100),0,IF($L100&gt;$O100,MAX($AK$8:AK99)+1,0))</f>
        <v>0</v>
      </c>
      <c r="AL100" s="28" t="e">
        <f t="shared" ca="1" si="97"/>
        <v>#N/A</v>
      </c>
      <c r="AN100" s="28">
        <f t="shared" ca="1" si="98"/>
        <v>0</v>
      </c>
      <c r="AO100" s="28">
        <f t="shared" ca="1" si="99"/>
        <v>0</v>
      </c>
      <c r="AT100" s="39" t="str">
        <f t="shared" si="100"/>
        <v/>
      </c>
      <c r="AU100" s="52" t="e">
        <f t="shared" si="101"/>
        <v>#VALUE!</v>
      </c>
      <c r="AW100" s="52">
        <v>92</v>
      </c>
      <c r="AX100" t="str">
        <f t="shared" ca="1" si="76"/>
        <v/>
      </c>
      <c r="AY100" s="67" t="str">
        <f t="shared" si="77"/>
        <v/>
      </c>
      <c r="AZ100" s="68" t="e">
        <f t="shared" si="78"/>
        <v>#N/A</v>
      </c>
      <c r="BA100" s="68" t="e">
        <f t="shared" si="79"/>
        <v>#N/A</v>
      </c>
      <c r="BB100" s="68" t="e">
        <f t="shared" si="80"/>
        <v>#N/A</v>
      </c>
      <c r="BC100" s="68" t="e">
        <f t="shared" si="81"/>
        <v>#N/A</v>
      </c>
      <c r="BD100" s="68" t="e">
        <f t="shared" si="82"/>
        <v>#N/A</v>
      </c>
      <c r="BE100">
        <f t="shared" ca="1" si="102"/>
        <v>1</v>
      </c>
      <c r="BF100" s="68" t="e">
        <f t="shared" si="83"/>
        <v>#N/A</v>
      </c>
      <c r="BG100" s="68" t="e">
        <f t="shared" si="84"/>
        <v>#N/A</v>
      </c>
      <c r="BI100">
        <f t="shared" si="85"/>
        <v>0</v>
      </c>
      <c r="BJ100">
        <f t="shared" si="86"/>
        <v>0</v>
      </c>
    </row>
    <row r="101" spans="2:62" ht="15.75" thickBot="1">
      <c r="B101">
        <f t="shared" si="87"/>
        <v>0</v>
      </c>
      <c r="C101" s="3">
        <v>93</v>
      </c>
      <c r="D101" s="2" t="str">
        <f>IF('Front sheet'!I17="","",'Front sheet'!$I17)</f>
        <v/>
      </c>
      <c r="E101" s="1" t="e">
        <f>IF('Front sheet'!J17="",#N/A,'Front sheet'!J17)</f>
        <v>#N/A</v>
      </c>
      <c r="F101" s="1" t="e">
        <f t="shared" si="103"/>
        <v>#VALUE!</v>
      </c>
      <c r="G101" s="49">
        <f t="shared" ca="1" si="66"/>
        <v>0</v>
      </c>
      <c r="H101" s="49" t="e">
        <f t="shared" si="88"/>
        <v>#N/A</v>
      </c>
      <c r="I101" s="132" t="e">
        <f t="shared" si="89"/>
        <v>#N/A</v>
      </c>
      <c r="J101" s="1" t="str">
        <f t="shared" si="90"/>
        <v/>
      </c>
      <c r="K101" s="134" t="str">
        <f t="shared" si="67"/>
        <v/>
      </c>
      <c r="L101" s="27" t="e">
        <f t="shared" si="91"/>
        <v>#N/A</v>
      </c>
      <c r="M101" s="28">
        <f t="shared" ca="1" si="92"/>
        <v>0</v>
      </c>
      <c r="N101" s="28">
        <f t="shared" ca="1" si="93"/>
        <v>0</v>
      </c>
      <c r="O101" s="28">
        <f t="shared" ca="1" si="104"/>
        <v>0</v>
      </c>
      <c r="Q101" s="28">
        <f>IF(ISERROR($E101),0,IF($E101&gt;$H101,MAX($Q$8:Q100)+1,0))</f>
        <v>0</v>
      </c>
      <c r="R101" s="28">
        <f>IF(ISERROR($E101),0,IF($E101&lt;$I101,MAX($R$8:R100)+1,0))</f>
        <v>0</v>
      </c>
      <c r="S101" s="28" t="e">
        <f t="shared" si="68"/>
        <v>#N/A</v>
      </c>
      <c r="U101" s="28">
        <f t="shared" si="69"/>
        <v>0</v>
      </c>
      <c r="V101" s="28">
        <f t="shared" ca="1" si="94"/>
        <v>0</v>
      </c>
      <c r="W101" s="28" t="e">
        <f t="shared" ca="1" si="70"/>
        <v>#N/A</v>
      </c>
      <c r="Y101" s="28">
        <f t="shared" si="71"/>
        <v>0</v>
      </c>
      <c r="Z101" s="28">
        <f t="shared" ca="1" si="95"/>
        <v>0</v>
      </c>
      <c r="AA101" s="28" t="e">
        <f t="shared" ca="1" si="72"/>
        <v>#N/A</v>
      </c>
      <c r="AC101" s="28">
        <f t="shared" si="64"/>
        <v>0</v>
      </c>
      <c r="AD101" s="28">
        <f t="shared" si="65"/>
        <v>0</v>
      </c>
      <c r="AE101" s="28" t="e">
        <f t="shared" si="73"/>
        <v>#N/A</v>
      </c>
      <c r="AG101" s="28">
        <f t="shared" si="96"/>
        <v>0</v>
      </c>
      <c r="AH101" s="28">
        <f t="shared" si="74"/>
        <v>0</v>
      </c>
      <c r="AI101" s="28" t="e">
        <f t="shared" si="75"/>
        <v>#N/A</v>
      </c>
      <c r="AK101" s="28">
        <f>IF(ISERROR($L101),0,IF($L101&gt;$O101,MAX($AK$8:AK100)+1,0))</f>
        <v>0</v>
      </c>
      <c r="AL101" s="28" t="e">
        <f t="shared" ca="1" si="97"/>
        <v>#N/A</v>
      </c>
      <c r="AN101" s="28">
        <f t="shared" ca="1" si="98"/>
        <v>0</v>
      </c>
      <c r="AO101" s="28">
        <f t="shared" ca="1" si="99"/>
        <v>0</v>
      </c>
      <c r="AT101" s="39" t="str">
        <f t="shared" si="100"/>
        <v/>
      </c>
      <c r="AU101" s="52" t="e">
        <f t="shared" si="101"/>
        <v>#VALUE!</v>
      </c>
      <c r="AW101" s="52">
        <v>93</v>
      </c>
      <c r="AX101" t="str">
        <f t="shared" ca="1" si="76"/>
        <v/>
      </c>
      <c r="AY101" s="67" t="str">
        <f t="shared" si="77"/>
        <v/>
      </c>
      <c r="AZ101" s="68" t="e">
        <f t="shared" si="78"/>
        <v>#N/A</v>
      </c>
      <c r="BA101" s="68" t="e">
        <f t="shared" si="79"/>
        <v>#N/A</v>
      </c>
      <c r="BB101" s="68" t="e">
        <f t="shared" si="80"/>
        <v>#N/A</v>
      </c>
      <c r="BC101" s="68" t="e">
        <f t="shared" si="81"/>
        <v>#N/A</v>
      </c>
      <c r="BD101" s="68" t="e">
        <f t="shared" si="82"/>
        <v>#N/A</v>
      </c>
      <c r="BE101">
        <f t="shared" ca="1" si="102"/>
        <v>1</v>
      </c>
      <c r="BF101" s="68" t="e">
        <f t="shared" si="83"/>
        <v>#N/A</v>
      </c>
      <c r="BG101" s="68" t="e">
        <f t="shared" si="84"/>
        <v>#N/A</v>
      </c>
      <c r="BI101">
        <f t="shared" si="85"/>
        <v>0</v>
      </c>
      <c r="BJ101">
        <f t="shared" si="86"/>
        <v>0</v>
      </c>
    </row>
    <row r="102" spans="2:62" ht="15.75" thickBot="1">
      <c r="B102">
        <f t="shared" si="87"/>
        <v>0</v>
      </c>
      <c r="C102" s="3">
        <v>94</v>
      </c>
      <c r="D102" s="2" t="str">
        <f>IF('Front sheet'!I18="","",'Front sheet'!$I18)</f>
        <v/>
      </c>
      <c r="E102" s="1" t="e">
        <f>IF('Front sheet'!J18="",#N/A,'Front sheet'!J18)</f>
        <v>#N/A</v>
      </c>
      <c r="F102" s="1" t="e">
        <f t="shared" si="103"/>
        <v>#VALUE!</v>
      </c>
      <c r="G102" s="49">
        <f t="shared" ca="1" si="66"/>
        <v>0</v>
      </c>
      <c r="H102" s="49" t="e">
        <f t="shared" si="88"/>
        <v>#N/A</v>
      </c>
      <c r="I102" s="132" t="e">
        <f t="shared" si="89"/>
        <v>#N/A</v>
      </c>
      <c r="J102" s="1" t="str">
        <f t="shared" si="90"/>
        <v/>
      </c>
      <c r="K102" s="134" t="str">
        <f t="shared" si="67"/>
        <v/>
      </c>
      <c r="L102" s="27" t="e">
        <f t="shared" si="91"/>
        <v>#N/A</v>
      </c>
      <c r="M102" s="28">
        <f t="shared" ca="1" si="92"/>
        <v>0</v>
      </c>
      <c r="N102" s="28">
        <f t="shared" ca="1" si="93"/>
        <v>0</v>
      </c>
      <c r="O102" s="28">
        <f t="shared" ca="1" si="104"/>
        <v>0</v>
      </c>
      <c r="Q102" s="28">
        <f>IF(ISERROR($E102),0,IF($E102&gt;$H102,MAX($Q$8:Q101)+1,0))</f>
        <v>0</v>
      </c>
      <c r="R102" s="28">
        <f>IF(ISERROR($E102),0,IF($E102&lt;$I102,MAX($R$8:R101)+1,0))</f>
        <v>0</v>
      </c>
      <c r="S102" s="28" t="e">
        <f t="shared" si="68"/>
        <v>#N/A</v>
      </c>
      <c r="U102" s="28">
        <f t="shared" si="69"/>
        <v>0</v>
      </c>
      <c r="V102" s="28">
        <f t="shared" ca="1" si="94"/>
        <v>0</v>
      </c>
      <c r="W102" s="28" t="e">
        <f t="shared" ca="1" si="70"/>
        <v>#N/A</v>
      </c>
      <c r="Y102" s="28">
        <f t="shared" si="71"/>
        <v>0</v>
      </c>
      <c r="Z102" s="28">
        <f t="shared" ca="1" si="95"/>
        <v>0</v>
      </c>
      <c r="AA102" s="28" t="e">
        <f t="shared" ca="1" si="72"/>
        <v>#N/A</v>
      </c>
      <c r="AC102" s="28">
        <f t="shared" si="64"/>
        <v>0</v>
      </c>
      <c r="AD102" s="28">
        <f t="shared" si="65"/>
        <v>0</v>
      </c>
      <c r="AE102" s="28" t="e">
        <f t="shared" si="73"/>
        <v>#N/A</v>
      </c>
      <c r="AG102" s="28">
        <f t="shared" si="96"/>
        <v>0</v>
      </c>
      <c r="AH102" s="28">
        <f t="shared" si="74"/>
        <v>0</v>
      </c>
      <c r="AI102" s="28" t="e">
        <f t="shared" si="75"/>
        <v>#N/A</v>
      </c>
      <c r="AK102" s="28">
        <f>IF(ISERROR($L102),0,IF($L102&gt;$O102,MAX($AK$8:AK101)+1,0))</f>
        <v>0</v>
      </c>
      <c r="AL102" s="28" t="e">
        <f t="shared" ca="1" si="97"/>
        <v>#N/A</v>
      </c>
      <c r="AN102" s="28">
        <f t="shared" ca="1" si="98"/>
        <v>0</v>
      </c>
      <c r="AO102" s="28">
        <f t="shared" ca="1" si="99"/>
        <v>0</v>
      </c>
      <c r="AT102" s="39" t="str">
        <f t="shared" si="100"/>
        <v/>
      </c>
      <c r="AU102" s="52" t="e">
        <f t="shared" si="101"/>
        <v>#VALUE!</v>
      </c>
      <c r="AW102" s="52">
        <v>94</v>
      </c>
      <c r="AX102" t="str">
        <f t="shared" ca="1" si="76"/>
        <v/>
      </c>
      <c r="AY102" s="67" t="str">
        <f t="shared" si="77"/>
        <v/>
      </c>
      <c r="AZ102" s="68" t="e">
        <f t="shared" si="78"/>
        <v>#N/A</v>
      </c>
      <c r="BA102" s="68" t="e">
        <f t="shared" si="79"/>
        <v>#N/A</v>
      </c>
      <c r="BB102" s="68" t="e">
        <f t="shared" si="80"/>
        <v>#N/A</v>
      </c>
      <c r="BC102" s="68" t="e">
        <f t="shared" si="81"/>
        <v>#N/A</v>
      </c>
      <c r="BD102" s="68" t="e">
        <f t="shared" si="82"/>
        <v>#N/A</v>
      </c>
      <c r="BE102">
        <f t="shared" ca="1" si="102"/>
        <v>1</v>
      </c>
      <c r="BF102" s="68" t="e">
        <f t="shared" si="83"/>
        <v>#N/A</v>
      </c>
      <c r="BG102" s="68" t="e">
        <f t="shared" si="84"/>
        <v>#N/A</v>
      </c>
      <c r="BI102">
        <f t="shared" si="85"/>
        <v>0</v>
      </c>
      <c r="BJ102">
        <f t="shared" si="86"/>
        <v>0</v>
      </c>
    </row>
    <row r="103" spans="2:62" ht="15.75" thickBot="1">
      <c r="B103">
        <f t="shared" si="87"/>
        <v>0</v>
      </c>
      <c r="C103" s="3">
        <v>95</v>
      </c>
      <c r="D103" s="2" t="str">
        <f>IF('Front sheet'!I19="","",'Front sheet'!$I19)</f>
        <v/>
      </c>
      <c r="E103" s="1" t="e">
        <f>IF('Front sheet'!J19="",#N/A,'Front sheet'!J19)</f>
        <v>#N/A</v>
      </c>
      <c r="F103" s="1" t="e">
        <f t="shared" si="103"/>
        <v>#VALUE!</v>
      </c>
      <c r="G103" s="49">
        <f t="shared" ca="1" si="66"/>
        <v>0</v>
      </c>
      <c r="H103" s="49" t="e">
        <f t="shared" si="88"/>
        <v>#N/A</v>
      </c>
      <c r="I103" s="132" t="e">
        <f t="shared" si="89"/>
        <v>#N/A</v>
      </c>
      <c r="J103" s="1" t="str">
        <f t="shared" si="90"/>
        <v/>
      </c>
      <c r="K103" s="134" t="str">
        <f t="shared" si="67"/>
        <v/>
      </c>
      <c r="L103" s="27" t="e">
        <f t="shared" si="91"/>
        <v>#N/A</v>
      </c>
      <c r="M103" s="28">
        <f t="shared" ca="1" si="92"/>
        <v>0</v>
      </c>
      <c r="N103" s="28">
        <f t="shared" ca="1" si="93"/>
        <v>0</v>
      </c>
      <c r="O103" s="28">
        <f t="shared" ca="1" si="104"/>
        <v>0</v>
      </c>
      <c r="Q103" s="28">
        <f>IF(ISERROR($E103),0,IF($E103&gt;$H103,MAX($Q$8:Q102)+1,0))</f>
        <v>0</v>
      </c>
      <c r="R103" s="28">
        <f>IF(ISERROR($E103),0,IF($E103&lt;$I103,MAX($R$8:R102)+1,0))</f>
        <v>0</v>
      </c>
      <c r="S103" s="28" t="e">
        <f t="shared" si="68"/>
        <v>#N/A</v>
      </c>
      <c r="U103" s="28">
        <f t="shared" si="69"/>
        <v>0</v>
      </c>
      <c r="V103" s="28">
        <f t="shared" ca="1" si="94"/>
        <v>0</v>
      </c>
      <c r="W103" s="28" t="e">
        <f t="shared" ca="1" si="70"/>
        <v>#N/A</v>
      </c>
      <c r="Y103" s="28">
        <f t="shared" si="71"/>
        <v>0</v>
      </c>
      <c r="Z103" s="28">
        <f t="shared" ca="1" si="95"/>
        <v>0</v>
      </c>
      <c r="AA103" s="28" t="e">
        <f t="shared" ca="1" si="72"/>
        <v>#N/A</v>
      </c>
      <c r="AC103" s="28">
        <f t="shared" si="64"/>
        <v>0</v>
      </c>
      <c r="AD103" s="28">
        <f t="shared" si="65"/>
        <v>0</v>
      </c>
      <c r="AE103" s="28" t="e">
        <f t="shared" si="73"/>
        <v>#N/A</v>
      </c>
      <c r="AG103" s="28">
        <f t="shared" si="96"/>
        <v>0</v>
      </c>
      <c r="AH103" s="28">
        <f t="shared" si="74"/>
        <v>0</v>
      </c>
      <c r="AI103" s="28" t="e">
        <f t="shared" si="75"/>
        <v>#N/A</v>
      </c>
      <c r="AK103" s="28">
        <f>IF(ISERROR($L103),0,IF($L103&gt;$O103,MAX($AK$8:AK102)+1,0))</f>
        <v>0</v>
      </c>
      <c r="AL103" s="28" t="e">
        <f t="shared" ca="1" si="97"/>
        <v>#N/A</v>
      </c>
      <c r="AN103" s="28">
        <f t="shared" ca="1" si="98"/>
        <v>0</v>
      </c>
      <c r="AO103" s="28">
        <f t="shared" ca="1" si="99"/>
        <v>0</v>
      </c>
      <c r="AT103" s="39" t="str">
        <f t="shared" si="100"/>
        <v/>
      </c>
      <c r="AU103" s="52" t="e">
        <f t="shared" si="101"/>
        <v>#VALUE!</v>
      </c>
      <c r="AW103" s="52">
        <v>95</v>
      </c>
      <c r="AX103" t="str">
        <f t="shared" ca="1" si="76"/>
        <v/>
      </c>
      <c r="AY103" s="67" t="str">
        <f t="shared" si="77"/>
        <v/>
      </c>
      <c r="AZ103" s="68" t="e">
        <f t="shared" si="78"/>
        <v>#N/A</v>
      </c>
      <c r="BA103" s="68" t="e">
        <f t="shared" si="79"/>
        <v>#N/A</v>
      </c>
      <c r="BB103" s="68" t="e">
        <f t="shared" si="80"/>
        <v>#N/A</v>
      </c>
      <c r="BC103" s="68" t="e">
        <f t="shared" si="81"/>
        <v>#N/A</v>
      </c>
      <c r="BD103" s="68" t="e">
        <f t="shared" si="82"/>
        <v>#N/A</v>
      </c>
      <c r="BE103">
        <f t="shared" ca="1" si="102"/>
        <v>1</v>
      </c>
      <c r="BF103" s="68" t="e">
        <f t="shared" si="83"/>
        <v>#N/A</v>
      </c>
      <c r="BG103" s="68" t="e">
        <f t="shared" si="84"/>
        <v>#N/A</v>
      </c>
      <c r="BI103">
        <f t="shared" si="85"/>
        <v>0</v>
      </c>
      <c r="BJ103">
        <f t="shared" si="86"/>
        <v>0</v>
      </c>
    </row>
    <row r="104" spans="2:62" ht="15.75" thickBot="1">
      <c r="B104">
        <f t="shared" si="87"/>
        <v>0</v>
      </c>
      <c r="C104" s="3">
        <v>96</v>
      </c>
      <c r="D104" s="2" t="str">
        <f>IF('Front sheet'!I20="","",'Front sheet'!$I20)</f>
        <v/>
      </c>
      <c r="E104" s="1" t="e">
        <f>IF('Front sheet'!J20="",#N/A,'Front sheet'!J20)</f>
        <v>#N/A</v>
      </c>
      <c r="F104" s="1" t="e">
        <f t="shared" si="103"/>
        <v>#VALUE!</v>
      </c>
      <c r="G104" s="49">
        <f t="shared" ca="1" si="66"/>
        <v>0</v>
      </c>
      <c r="H104" s="49" t="e">
        <f t="shared" si="88"/>
        <v>#N/A</v>
      </c>
      <c r="I104" s="132" t="e">
        <f t="shared" si="89"/>
        <v>#N/A</v>
      </c>
      <c r="J104" s="1" t="str">
        <f t="shared" si="90"/>
        <v/>
      </c>
      <c r="K104" s="134" t="str">
        <f t="shared" si="67"/>
        <v/>
      </c>
      <c r="L104" s="27" t="e">
        <f t="shared" si="91"/>
        <v>#N/A</v>
      </c>
      <c r="M104" s="28">
        <f t="shared" ca="1" si="92"/>
        <v>0</v>
      </c>
      <c r="N104" s="28">
        <f t="shared" ca="1" si="93"/>
        <v>0</v>
      </c>
      <c r="O104" s="28">
        <f t="shared" ca="1" si="104"/>
        <v>0</v>
      </c>
      <c r="Q104" s="28">
        <f>IF(ISERROR($E104),0,IF($E104&gt;$H104,MAX($Q$8:Q103)+1,0))</f>
        <v>0</v>
      </c>
      <c r="R104" s="28">
        <f>IF(ISERROR($E104),0,IF($E104&lt;$I104,MAX($R$8:R103)+1,0))</f>
        <v>0</v>
      </c>
      <c r="S104" s="28" t="e">
        <f t="shared" si="68"/>
        <v>#N/A</v>
      </c>
      <c r="U104" s="28">
        <f t="shared" si="69"/>
        <v>0</v>
      </c>
      <c r="V104" s="28">
        <f t="shared" ca="1" si="94"/>
        <v>0</v>
      </c>
      <c r="W104" s="28" t="e">
        <f t="shared" ca="1" si="70"/>
        <v>#N/A</v>
      </c>
      <c r="Y104" s="28">
        <f t="shared" si="71"/>
        <v>0</v>
      </c>
      <c r="Z104" s="28">
        <f t="shared" ca="1" si="95"/>
        <v>0</v>
      </c>
      <c r="AA104" s="28" t="e">
        <f t="shared" ca="1" si="72"/>
        <v>#N/A</v>
      </c>
      <c r="AC104" s="28">
        <f t="shared" si="64"/>
        <v>0</v>
      </c>
      <c r="AD104" s="28">
        <f t="shared" si="65"/>
        <v>0</v>
      </c>
      <c r="AE104" s="28" t="e">
        <f t="shared" si="73"/>
        <v>#N/A</v>
      </c>
      <c r="AG104" s="28">
        <f t="shared" si="96"/>
        <v>0</v>
      </c>
      <c r="AH104" s="28">
        <f t="shared" si="74"/>
        <v>0</v>
      </c>
      <c r="AI104" s="28" t="e">
        <f t="shared" si="75"/>
        <v>#N/A</v>
      </c>
      <c r="AK104" s="28">
        <f>IF(ISERROR($L104),0,IF($L104&gt;$O104,MAX($AK$8:AK103)+1,0))</f>
        <v>0</v>
      </c>
      <c r="AL104" s="28" t="e">
        <f t="shared" ca="1" si="97"/>
        <v>#N/A</v>
      </c>
      <c r="AN104" s="28">
        <f t="shared" ca="1" si="98"/>
        <v>0</v>
      </c>
      <c r="AO104" s="28">
        <f t="shared" ca="1" si="99"/>
        <v>0</v>
      </c>
      <c r="AT104" s="39" t="str">
        <f t="shared" si="100"/>
        <v/>
      </c>
      <c r="AU104" s="52" t="e">
        <f t="shared" si="101"/>
        <v>#VALUE!</v>
      </c>
      <c r="AW104" s="52">
        <v>96</v>
      </c>
      <c r="AX104" t="str">
        <f t="shared" ca="1" si="76"/>
        <v/>
      </c>
      <c r="AY104" s="67" t="str">
        <f t="shared" si="77"/>
        <v/>
      </c>
      <c r="AZ104" s="68" t="e">
        <f t="shared" si="78"/>
        <v>#N/A</v>
      </c>
      <c r="BA104" s="68" t="e">
        <f t="shared" si="79"/>
        <v>#N/A</v>
      </c>
      <c r="BB104" s="68" t="e">
        <f t="shared" si="80"/>
        <v>#N/A</v>
      </c>
      <c r="BC104" s="68" t="e">
        <f t="shared" si="81"/>
        <v>#N/A</v>
      </c>
      <c r="BD104" s="68" t="e">
        <f t="shared" si="82"/>
        <v>#N/A</v>
      </c>
      <c r="BE104">
        <f t="shared" ca="1" si="102"/>
        <v>1</v>
      </c>
      <c r="BF104" s="68" t="e">
        <f t="shared" si="83"/>
        <v>#N/A</v>
      </c>
      <c r="BG104" s="68" t="e">
        <f t="shared" si="84"/>
        <v>#N/A</v>
      </c>
      <c r="BI104">
        <f t="shared" si="85"/>
        <v>0</v>
      </c>
      <c r="BJ104">
        <f t="shared" si="86"/>
        <v>0</v>
      </c>
    </row>
    <row r="105" spans="2:62" ht="15.75" thickBot="1">
      <c r="B105">
        <f t="shared" si="87"/>
        <v>0</v>
      </c>
      <c r="C105" s="3">
        <v>97</v>
      </c>
      <c r="D105" s="2" t="str">
        <f>IF('Front sheet'!I21="","",'Front sheet'!$I21)</f>
        <v/>
      </c>
      <c r="E105" s="1" t="e">
        <f>IF('Front sheet'!J21="",#N/A,'Front sheet'!J21)</f>
        <v>#N/A</v>
      </c>
      <c r="F105" s="1" t="e">
        <f t="shared" si="103"/>
        <v>#VALUE!</v>
      </c>
      <c r="G105" s="49">
        <f t="shared" ref="G105:G120" ca="1" si="105">IF($E$4=0,AVERAGE(Tally0),IF($E$5=0,IF(C105&lt;=$E$4,AVERAGE(Tally),AVERAGE(Tally2)),IF(C105&lt;=$E$4,AVERAGE(Tally),IF(C105&lt;=$E$5,AVERAGE(Tally2),AVERAGE(Tally3)))))</f>
        <v>0</v>
      </c>
      <c r="H105" s="49" t="e">
        <f t="shared" si="88"/>
        <v>#N/A</v>
      </c>
      <c r="I105" s="132" t="e">
        <f t="shared" si="89"/>
        <v>#N/A</v>
      </c>
      <c r="J105" s="1" t="str">
        <f t="shared" si="90"/>
        <v/>
      </c>
      <c r="K105" s="134" t="str">
        <f t="shared" ref="K105:K120" si="106">D105</f>
        <v/>
      </c>
      <c r="L105" s="27" t="e">
        <f t="shared" si="91"/>
        <v>#N/A</v>
      </c>
      <c r="M105" s="28">
        <f t="shared" ca="1" si="92"/>
        <v>0</v>
      </c>
      <c r="N105" s="28">
        <f t="shared" ca="1" si="93"/>
        <v>0</v>
      </c>
      <c r="O105" s="28">
        <f t="shared" ca="1" si="104"/>
        <v>0</v>
      </c>
      <c r="Q105" s="28">
        <f>IF(ISERROR($E105),0,IF($E105&gt;$H105,MAX($Q$8:Q104)+1,0))</f>
        <v>0</v>
      </c>
      <c r="R105" s="28">
        <f>IF(ISERROR($E105),0,IF($E105&lt;$I105,MAX($R$8:R104)+1,0))</f>
        <v>0</v>
      </c>
      <c r="S105" s="28" t="e">
        <f t="shared" ref="S105:S120" si="107">IF(OR(E105&gt;H105,E105&lt;I105),E105,#N/A)</f>
        <v>#N/A</v>
      </c>
      <c r="U105" s="28">
        <f t="shared" ref="U105:U120" si="108">IF(ISERROR(E105),0,IF(E105&gt;G105,1,0))</f>
        <v>0</v>
      </c>
      <c r="V105" s="28">
        <f t="shared" ca="1" si="94"/>
        <v>0</v>
      </c>
      <c r="W105" s="28" t="e">
        <f t="shared" ref="W105:W120" ca="1" si="109">IF(V105=0,#N/A,E105)</f>
        <v>#N/A</v>
      </c>
      <c r="Y105" s="28">
        <f t="shared" ref="Y105:Y120" si="110">IF(ISERROR(E105),0,IF(E105&lt;G105,1,0))</f>
        <v>0</v>
      </c>
      <c r="Z105" s="28">
        <f t="shared" ca="1" si="95"/>
        <v>0</v>
      </c>
      <c r="AA105" s="28" t="e">
        <f t="shared" ref="AA105:AA120" ca="1" si="111">IF(Z105=0,#N/A,E105)</f>
        <v>#N/A</v>
      </c>
      <c r="AC105" s="28">
        <f t="shared" si="64"/>
        <v>0</v>
      </c>
      <c r="AD105" s="28">
        <f t="shared" si="65"/>
        <v>0</v>
      </c>
      <c r="AE105" s="28" t="e">
        <f t="shared" ref="AE105:AE120" si="112">IF(AD105=0,#N/A,E105)</f>
        <v>#N/A</v>
      </c>
      <c r="AG105" s="28">
        <f t="shared" si="96"/>
        <v>0</v>
      </c>
      <c r="AH105" s="28">
        <f t="shared" si="74"/>
        <v>0</v>
      </c>
      <c r="AI105" s="28" t="e">
        <f t="shared" ref="AI105:AI120" si="113">IF(AH105=0,#N/A,E105)</f>
        <v>#N/A</v>
      </c>
      <c r="AK105" s="28">
        <f>IF(ISERROR($L105),0,IF($L105&gt;$O105,MAX($AK$8:AK104)+1,0))</f>
        <v>0</v>
      </c>
      <c r="AL105" s="28" t="e">
        <f t="shared" ca="1" si="97"/>
        <v>#N/A</v>
      </c>
      <c r="AN105" s="28">
        <f t="shared" ca="1" si="98"/>
        <v>0</v>
      </c>
      <c r="AO105" s="28">
        <f t="shared" ca="1" si="99"/>
        <v>0</v>
      </c>
      <c r="AT105" s="39" t="str">
        <f t="shared" si="100"/>
        <v/>
      </c>
      <c r="AU105" s="52" t="e">
        <f t="shared" si="101"/>
        <v>#VALUE!</v>
      </c>
      <c r="AW105" s="52">
        <v>97</v>
      </c>
      <c r="AX105" t="str">
        <f t="shared" ca="1" si="76"/>
        <v/>
      </c>
      <c r="AY105" s="67" t="str">
        <f t="shared" ref="AY105:AY120" si="114">D105</f>
        <v/>
      </c>
      <c r="AZ105" s="68" t="e">
        <f t="shared" ref="AZ105:AZ120" si="115">IF($AZ$6=0,#N/A,IF(AX105=AZ$7,$E105-1,#N/A))</f>
        <v>#N/A</v>
      </c>
      <c r="BA105" s="68" t="e">
        <f t="shared" ref="BA105:BA120" si="116">IF($BA$6=0,#N/A,IF($AX105=BA$7,$E105-1,#N/A))</f>
        <v>#N/A</v>
      </c>
      <c r="BB105" s="68" t="e">
        <f t="shared" ref="BB105:BB120" si="117">IF($BB$6=0,#N/A,IF($AX105=BB$7,$E105-1,#N/A))</f>
        <v>#N/A</v>
      </c>
      <c r="BC105" s="68" t="e">
        <f t="shared" ref="BC105:BC120" si="118">IF($BC$6=0,#N/A,IF($AX105=BC$7,$E105-1,#N/A))</f>
        <v>#N/A</v>
      </c>
      <c r="BD105" s="68" t="e">
        <f t="shared" ref="BD105:BD120" si="119">IF($BD$6=0,#N/A,IF($AX105=BD$7,$E105-1,#N/A))</f>
        <v>#N/A</v>
      </c>
      <c r="BE105">
        <f t="shared" ca="1" si="102"/>
        <v>1</v>
      </c>
      <c r="BF105" s="68" t="e">
        <f t="shared" ref="BF105:BF120" si="120">IF($BF$6=0,#N/A,IF(BE105=BF$7,$E105-1,#N/A))</f>
        <v>#N/A</v>
      </c>
      <c r="BG105" s="68" t="e">
        <f t="shared" ref="BG105:BG120" si="121">IF($BG$6=0,#N/A,IF(BE105=BG$7,$E105-1,#N/A))</f>
        <v>#N/A</v>
      </c>
      <c r="BI105">
        <f t="shared" ref="BI105:BI120" si="122">IF(ISERROR(E105),0,E105)</f>
        <v>0</v>
      </c>
      <c r="BJ105">
        <f t="shared" ref="BJ105:BJ120" si="123">IF(ISERROR(E105),0,1)</f>
        <v>0</v>
      </c>
    </row>
    <row r="106" spans="2:62" ht="15.75" thickBot="1">
      <c r="B106">
        <f t="shared" si="87"/>
        <v>0</v>
      </c>
      <c r="C106" s="5">
        <v>98</v>
      </c>
      <c r="D106" s="51" t="str">
        <f>IF('Front sheet'!I22="","",'Front sheet'!$I22)</f>
        <v/>
      </c>
      <c r="E106" s="1" t="e">
        <f>IF('Front sheet'!J22="",#N/A,'Front sheet'!J22)</f>
        <v>#N/A</v>
      </c>
      <c r="F106" s="1" t="e">
        <f t="shared" si="103"/>
        <v>#VALUE!</v>
      </c>
      <c r="G106" s="49">
        <f t="shared" ca="1" si="105"/>
        <v>0</v>
      </c>
      <c r="H106" s="49" t="e">
        <f t="shared" ref="H106:H120" si="124">IF($E$3&gt;=13,G106+$N106,#N/A)</f>
        <v>#N/A</v>
      </c>
      <c r="I106" s="132" t="e">
        <f t="shared" ref="I106:I120" si="125">IF($E$3&gt;=13,G106-$N106,#N/A)</f>
        <v>#N/A</v>
      </c>
      <c r="J106" s="1" t="str">
        <f t="shared" si="90"/>
        <v/>
      </c>
      <c r="K106" s="134" t="str">
        <f t="shared" si="106"/>
        <v/>
      </c>
      <c r="L106" s="27" t="e">
        <f t="shared" ref="L106:L120" si="126">IF(ISERROR(E106),IF(C106&lt;$E$3,0,#N/A),IF(ISERROR(E105),0,IF(E105="","",IF(E106="","",ABS(E105-E106)))))</f>
        <v>#N/A</v>
      </c>
      <c r="M106" s="28">
        <f t="shared" ref="M106:M120" ca="1" si="127">IF(ISERROR(IF($E$4=0,AVERAGE(MR_1),IF($E$5=0,IF(C106&lt;=$E$4,AVERAGE(MR_1),AVERAGE(MR_2)),IF(C106&lt;=$E$4,AVERAGE(MR_1),IF(C106&lt;=$E$5,AVERAGE(MR_2),AVERAGE(MR_3)))))),0,IF($E$4=0,AVERAGE(MR_1),IF($E$5=0,IF(C106&lt;=$E$4,AVERAGE(MR_1),AVERAGE(MR_2)),IF(C106&lt;=$E$4,AVERAGE(MR_1),IF(C106&lt;=$E$5,AVERAGE(MR_2),AVERAGE(MR_3))))))</f>
        <v>0</v>
      </c>
      <c r="N106" s="28">
        <f t="shared" ca="1" si="93"/>
        <v>0</v>
      </c>
      <c r="O106" s="28">
        <f t="shared" ca="1" si="104"/>
        <v>0</v>
      </c>
      <c r="Q106" s="28">
        <f>IF(ISERROR($E106),0,IF($E106&gt;$H106,MAX($Q$8:Q105)+1,0))</f>
        <v>0</v>
      </c>
      <c r="R106" s="28">
        <f>IF(ISERROR($E106),0,IF($E106&lt;$I106,MAX($R$8:R105)+1,0))</f>
        <v>0</v>
      </c>
      <c r="S106" s="28" t="e">
        <f t="shared" si="107"/>
        <v>#N/A</v>
      </c>
      <c r="U106" s="28">
        <f t="shared" si="108"/>
        <v>0</v>
      </c>
      <c r="V106" s="28">
        <f t="shared" ca="1" si="94"/>
        <v>0</v>
      </c>
      <c r="W106" s="28" t="e">
        <f t="shared" ca="1" si="109"/>
        <v>#N/A</v>
      </c>
      <c r="Y106" s="28">
        <f t="shared" si="110"/>
        <v>0</v>
      </c>
      <c r="Z106" s="28">
        <f t="shared" ca="1" si="95"/>
        <v>0</v>
      </c>
      <c r="AA106" s="28" t="e">
        <f t="shared" ca="1" si="111"/>
        <v>#N/A</v>
      </c>
      <c r="AC106" s="28">
        <f t="shared" si="64"/>
        <v>0</v>
      </c>
      <c r="AD106" s="28">
        <f t="shared" si="65"/>
        <v>0</v>
      </c>
      <c r="AE106" s="28" t="e">
        <f t="shared" si="112"/>
        <v>#N/A</v>
      </c>
      <c r="AG106" s="28">
        <f t="shared" si="96"/>
        <v>0</v>
      </c>
      <c r="AH106" s="28">
        <f t="shared" si="74"/>
        <v>0</v>
      </c>
      <c r="AI106" s="28" t="e">
        <f t="shared" si="113"/>
        <v>#N/A</v>
      </c>
      <c r="AK106" s="28">
        <f>IF(ISERROR($L106),0,IF($L106&gt;$O106,MAX($AK$8:AK105)+1,0))</f>
        <v>0</v>
      </c>
      <c r="AL106" s="28" t="e">
        <f t="shared" ca="1" si="97"/>
        <v>#N/A</v>
      </c>
      <c r="AN106" s="28">
        <f t="shared" ca="1" si="98"/>
        <v>0</v>
      </c>
      <c r="AO106" s="28">
        <f t="shared" ca="1" si="99"/>
        <v>0</v>
      </c>
      <c r="AT106" s="39" t="str">
        <f t="shared" si="100"/>
        <v/>
      </c>
      <c r="AU106" s="52" t="e">
        <f t="shared" si="101"/>
        <v>#VALUE!</v>
      </c>
      <c r="AW106" s="52">
        <v>98</v>
      </c>
      <c r="AX106" t="str">
        <f t="shared" ca="1" si="76"/>
        <v/>
      </c>
      <c r="AY106" s="67" t="str">
        <f t="shared" si="114"/>
        <v/>
      </c>
      <c r="AZ106" s="68" t="e">
        <f t="shared" si="115"/>
        <v>#N/A</v>
      </c>
      <c r="BA106" s="68" t="e">
        <f t="shared" si="116"/>
        <v>#N/A</v>
      </c>
      <c r="BB106" s="68" t="e">
        <f t="shared" si="117"/>
        <v>#N/A</v>
      </c>
      <c r="BC106" s="68" t="e">
        <f t="shared" si="118"/>
        <v>#N/A</v>
      </c>
      <c r="BD106" s="68" t="e">
        <f t="shared" si="119"/>
        <v>#N/A</v>
      </c>
      <c r="BE106">
        <f t="shared" ca="1" si="102"/>
        <v>1</v>
      </c>
      <c r="BF106" s="68" t="e">
        <f t="shared" si="120"/>
        <v>#N/A</v>
      </c>
      <c r="BG106" s="68" t="e">
        <f t="shared" si="121"/>
        <v>#N/A</v>
      </c>
      <c r="BI106">
        <f t="shared" si="122"/>
        <v>0</v>
      </c>
      <c r="BJ106">
        <f t="shared" si="123"/>
        <v>0</v>
      </c>
    </row>
    <row r="107" spans="2:62" ht="15.75" thickBot="1">
      <c r="B107">
        <f t="shared" si="87"/>
        <v>0</v>
      </c>
      <c r="C107" s="47">
        <v>99</v>
      </c>
      <c r="D107" s="48" t="str">
        <f>IF('Front sheet'!I23="","",'Front sheet'!$I23)</f>
        <v/>
      </c>
      <c r="E107" s="1" t="e">
        <f>IF('Front sheet'!J23="",#N/A,'Front sheet'!J23)</f>
        <v>#N/A</v>
      </c>
      <c r="F107" s="1" t="e">
        <f t="shared" si="103"/>
        <v>#VALUE!</v>
      </c>
      <c r="G107" s="49">
        <f t="shared" ca="1" si="105"/>
        <v>0</v>
      </c>
      <c r="H107" s="49" t="e">
        <f t="shared" si="124"/>
        <v>#N/A</v>
      </c>
      <c r="I107" s="132" t="e">
        <f t="shared" si="125"/>
        <v>#N/A</v>
      </c>
      <c r="J107" s="1" t="str">
        <f t="shared" si="90"/>
        <v/>
      </c>
      <c r="K107" s="134" t="str">
        <f t="shared" si="106"/>
        <v/>
      </c>
      <c r="L107" s="27" t="e">
        <f t="shared" si="126"/>
        <v>#N/A</v>
      </c>
      <c r="M107" s="28">
        <f t="shared" ca="1" si="127"/>
        <v>0</v>
      </c>
      <c r="N107" s="28">
        <f t="shared" ca="1" si="93"/>
        <v>0</v>
      </c>
      <c r="O107" s="28">
        <f t="shared" ca="1" si="104"/>
        <v>0</v>
      </c>
      <c r="Q107" s="28">
        <f>IF(ISERROR($E107),0,IF($E107&gt;$H107,MAX($Q$8:Q106)+1,0))</f>
        <v>0</v>
      </c>
      <c r="R107" s="28">
        <f>IF(ISERROR($E107),0,IF($E107&lt;$I107,MAX($R$8:R106)+1,0))</f>
        <v>0</v>
      </c>
      <c r="S107" s="28" t="e">
        <f t="shared" si="107"/>
        <v>#N/A</v>
      </c>
      <c r="U107" s="28">
        <f t="shared" si="108"/>
        <v>0</v>
      </c>
      <c r="V107" s="28">
        <f t="shared" ca="1" si="94"/>
        <v>0</v>
      </c>
      <c r="W107" s="28" t="e">
        <f t="shared" ca="1" si="109"/>
        <v>#N/A</v>
      </c>
      <c r="Y107" s="28">
        <f t="shared" si="110"/>
        <v>0</v>
      </c>
      <c r="Z107" s="28">
        <f t="shared" ca="1" si="95"/>
        <v>0</v>
      </c>
      <c r="AA107" s="28" t="e">
        <f t="shared" ca="1" si="111"/>
        <v>#N/A</v>
      </c>
      <c r="AC107" s="28">
        <f t="shared" si="64"/>
        <v>0</v>
      </c>
      <c r="AD107" s="28">
        <f t="shared" si="65"/>
        <v>0</v>
      </c>
      <c r="AE107" s="28" t="e">
        <f t="shared" si="112"/>
        <v>#N/A</v>
      </c>
      <c r="AG107" s="28">
        <f t="shared" si="96"/>
        <v>0</v>
      </c>
      <c r="AH107" s="28">
        <f t="shared" si="74"/>
        <v>0</v>
      </c>
      <c r="AI107" s="28" t="e">
        <f t="shared" si="113"/>
        <v>#N/A</v>
      </c>
      <c r="AK107" s="28">
        <f>IF(ISERROR($L107),0,IF($L107&gt;$O107,MAX($AK$8:AK106)+1,0))</f>
        <v>0</v>
      </c>
      <c r="AL107" s="28" t="e">
        <f t="shared" ca="1" si="97"/>
        <v>#N/A</v>
      </c>
      <c r="AN107" s="28">
        <f t="shared" ca="1" si="98"/>
        <v>0</v>
      </c>
      <c r="AO107" s="28">
        <f t="shared" ca="1" si="99"/>
        <v>0</v>
      </c>
      <c r="AT107" s="39" t="str">
        <f t="shared" si="100"/>
        <v/>
      </c>
      <c r="AU107" s="52" t="e">
        <f t="shared" si="101"/>
        <v>#VALUE!</v>
      </c>
      <c r="AW107" s="52">
        <v>99</v>
      </c>
      <c r="AX107" t="str">
        <f t="shared" ca="1" si="76"/>
        <v/>
      </c>
      <c r="AY107" s="67" t="str">
        <f t="shared" si="114"/>
        <v/>
      </c>
      <c r="AZ107" s="68" t="e">
        <f t="shared" si="115"/>
        <v>#N/A</v>
      </c>
      <c r="BA107" s="68" t="e">
        <f t="shared" si="116"/>
        <v>#N/A</v>
      </c>
      <c r="BB107" s="68" t="e">
        <f t="shared" si="117"/>
        <v>#N/A</v>
      </c>
      <c r="BC107" s="68" t="e">
        <f t="shared" si="118"/>
        <v>#N/A</v>
      </c>
      <c r="BD107" s="68" t="e">
        <f t="shared" si="119"/>
        <v>#N/A</v>
      </c>
      <c r="BE107">
        <f t="shared" ca="1" si="102"/>
        <v>1</v>
      </c>
      <c r="BF107" s="68" t="e">
        <f t="shared" si="120"/>
        <v>#N/A</v>
      </c>
      <c r="BG107" s="68" t="e">
        <f t="shared" si="121"/>
        <v>#N/A</v>
      </c>
      <c r="BI107">
        <f t="shared" si="122"/>
        <v>0</v>
      </c>
      <c r="BJ107">
        <f t="shared" si="123"/>
        <v>0</v>
      </c>
    </row>
    <row r="108" spans="2:62" ht="15.75" thickBot="1">
      <c r="B108">
        <f t="shared" si="87"/>
        <v>0</v>
      </c>
      <c r="C108" s="3">
        <v>100</v>
      </c>
      <c r="D108" s="2" t="str">
        <f>IF('Front sheet'!I24="","",'Front sheet'!$I24)</f>
        <v/>
      </c>
      <c r="E108" s="1" t="e">
        <f>IF('Front sheet'!J24="",#N/A,'Front sheet'!J24)</f>
        <v>#N/A</v>
      </c>
      <c r="F108" s="1" t="e">
        <f t="shared" si="103"/>
        <v>#VALUE!</v>
      </c>
      <c r="G108" s="49">
        <f t="shared" ca="1" si="105"/>
        <v>0</v>
      </c>
      <c r="H108" s="49" t="e">
        <f t="shared" si="124"/>
        <v>#N/A</v>
      </c>
      <c r="I108" s="132" t="e">
        <f t="shared" si="125"/>
        <v>#N/A</v>
      </c>
      <c r="J108" s="1" t="str">
        <f t="shared" si="90"/>
        <v/>
      </c>
      <c r="K108" s="134" t="str">
        <f t="shared" si="106"/>
        <v/>
      </c>
      <c r="L108" s="27" t="e">
        <f t="shared" si="126"/>
        <v>#N/A</v>
      </c>
      <c r="M108" s="28">
        <f t="shared" ca="1" si="127"/>
        <v>0</v>
      </c>
      <c r="N108" s="28">
        <f t="shared" ca="1" si="93"/>
        <v>0</v>
      </c>
      <c r="O108" s="28">
        <f t="shared" ca="1" si="104"/>
        <v>0</v>
      </c>
      <c r="Q108" s="28">
        <f>IF(ISERROR($E108),0,IF($E108&gt;$H108,MAX($Q$8:Q107)+1,0))</f>
        <v>0</v>
      </c>
      <c r="R108" s="28">
        <f>IF(ISERROR($E108),0,IF($E108&lt;$I108,MAX($R$8:R107)+1,0))</f>
        <v>0</v>
      </c>
      <c r="S108" s="28" t="e">
        <f t="shared" si="107"/>
        <v>#N/A</v>
      </c>
      <c r="U108" s="28">
        <f t="shared" si="108"/>
        <v>0</v>
      </c>
      <c r="V108" s="28">
        <f t="shared" ca="1" si="94"/>
        <v>0</v>
      </c>
      <c r="W108" s="28" t="e">
        <f t="shared" ca="1" si="109"/>
        <v>#N/A</v>
      </c>
      <c r="Y108" s="28">
        <f t="shared" si="110"/>
        <v>0</v>
      </c>
      <c r="Z108" s="28">
        <f t="shared" ca="1" si="95"/>
        <v>0</v>
      </c>
      <c r="AA108" s="28" t="e">
        <f t="shared" ca="1" si="111"/>
        <v>#N/A</v>
      </c>
      <c r="AC108" s="28">
        <f t="shared" si="64"/>
        <v>0</v>
      </c>
      <c r="AD108" s="28">
        <f t="shared" si="65"/>
        <v>0</v>
      </c>
      <c r="AE108" s="28" t="e">
        <f t="shared" si="112"/>
        <v>#N/A</v>
      </c>
      <c r="AG108" s="28">
        <f t="shared" si="96"/>
        <v>0</v>
      </c>
      <c r="AH108" s="28">
        <f t="shared" si="74"/>
        <v>0</v>
      </c>
      <c r="AI108" s="28" t="e">
        <f t="shared" si="113"/>
        <v>#N/A</v>
      </c>
      <c r="AK108" s="28">
        <f>IF(ISERROR($L108),0,IF($L108&gt;$O108,MAX($AK$8:AK107)+1,0))</f>
        <v>0</v>
      </c>
      <c r="AL108" s="28" t="e">
        <f t="shared" ca="1" si="97"/>
        <v>#N/A</v>
      </c>
      <c r="AN108" s="28">
        <f t="shared" ca="1" si="98"/>
        <v>0</v>
      </c>
      <c r="AO108" s="28">
        <f t="shared" ca="1" si="99"/>
        <v>0</v>
      </c>
      <c r="AT108" s="39" t="str">
        <f t="shared" si="100"/>
        <v/>
      </c>
      <c r="AU108" s="52" t="e">
        <f t="shared" si="101"/>
        <v>#VALUE!</v>
      </c>
      <c r="AW108" s="52">
        <v>100</v>
      </c>
      <c r="AX108" t="str">
        <f t="shared" ca="1" si="76"/>
        <v/>
      </c>
      <c r="AY108" s="67" t="str">
        <f t="shared" si="114"/>
        <v/>
      </c>
      <c r="AZ108" s="68" t="e">
        <f t="shared" si="115"/>
        <v>#N/A</v>
      </c>
      <c r="BA108" s="68" t="e">
        <f t="shared" si="116"/>
        <v>#N/A</v>
      </c>
      <c r="BB108" s="68" t="e">
        <f t="shared" si="117"/>
        <v>#N/A</v>
      </c>
      <c r="BC108" s="68" t="e">
        <f t="shared" si="118"/>
        <v>#N/A</v>
      </c>
      <c r="BD108" s="68" t="e">
        <f t="shared" si="119"/>
        <v>#N/A</v>
      </c>
      <c r="BE108">
        <f t="shared" ca="1" si="102"/>
        <v>1</v>
      </c>
      <c r="BF108" s="68" t="e">
        <f t="shared" si="120"/>
        <v>#N/A</v>
      </c>
      <c r="BG108" s="68" t="e">
        <f t="shared" si="121"/>
        <v>#N/A</v>
      </c>
      <c r="BI108">
        <f t="shared" si="122"/>
        <v>0</v>
      </c>
      <c r="BJ108">
        <f t="shared" si="123"/>
        <v>0</v>
      </c>
    </row>
    <row r="109" spans="2:62" ht="15.75" thickBot="1">
      <c r="B109">
        <f t="shared" si="87"/>
        <v>0</v>
      </c>
      <c r="C109" s="3">
        <v>101</v>
      </c>
      <c r="D109" s="2" t="str">
        <f>IF('Front sheet'!I25="","",'Front sheet'!$I25)</f>
        <v/>
      </c>
      <c r="E109" s="1" t="e">
        <f>IF('Front sheet'!J25="",#N/A,'Front sheet'!J25)</f>
        <v>#N/A</v>
      </c>
      <c r="F109" s="1" t="e">
        <f t="shared" si="103"/>
        <v>#VALUE!</v>
      </c>
      <c r="G109" s="49">
        <f t="shared" ca="1" si="105"/>
        <v>0</v>
      </c>
      <c r="H109" s="49" t="e">
        <f t="shared" si="124"/>
        <v>#N/A</v>
      </c>
      <c r="I109" s="132" t="e">
        <f t="shared" si="125"/>
        <v>#N/A</v>
      </c>
      <c r="J109" s="1" t="str">
        <f t="shared" si="90"/>
        <v/>
      </c>
      <c r="K109" s="134" t="str">
        <f t="shared" si="106"/>
        <v/>
      </c>
      <c r="L109" s="27" t="e">
        <f t="shared" si="126"/>
        <v>#N/A</v>
      </c>
      <c r="M109" s="28">
        <f t="shared" ca="1" si="127"/>
        <v>0</v>
      </c>
      <c r="N109" s="28">
        <f t="shared" ca="1" si="93"/>
        <v>0</v>
      </c>
      <c r="O109" s="28">
        <f t="shared" ca="1" si="104"/>
        <v>0</v>
      </c>
      <c r="Q109" s="28">
        <f>IF(ISERROR($E109),0,IF($E109&gt;$H109,MAX($Q$8:Q108)+1,0))</f>
        <v>0</v>
      </c>
      <c r="R109" s="28">
        <f>IF(ISERROR($E109),0,IF($E109&lt;$I109,MAX($R$8:R108)+1,0))</f>
        <v>0</v>
      </c>
      <c r="S109" s="28" t="e">
        <f t="shared" si="107"/>
        <v>#N/A</v>
      </c>
      <c r="U109" s="28">
        <f t="shared" si="108"/>
        <v>0</v>
      </c>
      <c r="V109" s="28">
        <f t="shared" ca="1" si="94"/>
        <v>0</v>
      </c>
      <c r="W109" s="28" t="e">
        <f t="shared" ca="1" si="109"/>
        <v>#N/A</v>
      </c>
      <c r="Y109" s="28">
        <f t="shared" si="110"/>
        <v>0</v>
      </c>
      <c r="Z109" s="28">
        <f t="shared" ca="1" si="95"/>
        <v>0</v>
      </c>
      <c r="AA109" s="28" t="e">
        <f t="shared" ca="1" si="111"/>
        <v>#N/A</v>
      </c>
      <c r="AC109" s="28">
        <f t="shared" si="64"/>
        <v>0</v>
      </c>
      <c r="AD109" s="28">
        <f t="shared" si="65"/>
        <v>0</v>
      </c>
      <c r="AE109" s="28" t="e">
        <f t="shared" si="112"/>
        <v>#N/A</v>
      </c>
      <c r="AG109" s="28">
        <f t="shared" si="96"/>
        <v>0</v>
      </c>
      <c r="AH109" s="28">
        <f t="shared" si="74"/>
        <v>0</v>
      </c>
      <c r="AI109" s="28" t="e">
        <f t="shared" si="113"/>
        <v>#N/A</v>
      </c>
      <c r="AK109" s="28">
        <f>IF(ISERROR($L109),0,IF($L109&gt;$O109,MAX($AK$8:AK108)+1,0))</f>
        <v>0</v>
      </c>
      <c r="AL109" s="28" t="e">
        <f t="shared" ca="1" si="97"/>
        <v>#N/A</v>
      </c>
      <c r="AN109" s="28">
        <f t="shared" ca="1" si="98"/>
        <v>0</v>
      </c>
      <c r="AO109" s="28">
        <f t="shared" ca="1" si="99"/>
        <v>0</v>
      </c>
      <c r="AT109" s="39" t="str">
        <f t="shared" si="100"/>
        <v/>
      </c>
      <c r="AU109" s="52" t="e">
        <f t="shared" si="101"/>
        <v>#VALUE!</v>
      </c>
      <c r="AW109" s="52">
        <v>101</v>
      </c>
      <c r="AX109" t="str">
        <f t="shared" ca="1" si="76"/>
        <v/>
      </c>
      <c r="AY109" s="67" t="str">
        <f t="shared" si="114"/>
        <v/>
      </c>
      <c r="AZ109" s="68" t="e">
        <f t="shared" si="115"/>
        <v>#N/A</v>
      </c>
      <c r="BA109" s="68" t="e">
        <f t="shared" si="116"/>
        <v>#N/A</v>
      </c>
      <c r="BB109" s="68" t="e">
        <f t="shared" si="117"/>
        <v>#N/A</v>
      </c>
      <c r="BC109" s="68" t="e">
        <f t="shared" si="118"/>
        <v>#N/A</v>
      </c>
      <c r="BD109" s="68" t="e">
        <f t="shared" si="119"/>
        <v>#N/A</v>
      </c>
      <c r="BE109">
        <f t="shared" ca="1" si="102"/>
        <v>1</v>
      </c>
      <c r="BF109" s="68" t="e">
        <f t="shared" si="120"/>
        <v>#N/A</v>
      </c>
      <c r="BG109" s="68" t="e">
        <f t="shared" si="121"/>
        <v>#N/A</v>
      </c>
      <c r="BI109">
        <f t="shared" si="122"/>
        <v>0</v>
      </c>
      <c r="BJ109">
        <f t="shared" si="123"/>
        <v>0</v>
      </c>
    </row>
    <row r="110" spans="2:62" ht="15.75" thickBot="1">
      <c r="B110">
        <f t="shared" si="87"/>
        <v>0</v>
      </c>
      <c r="C110" s="3">
        <v>102</v>
      </c>
      <c r="D110" s="2" t="str">
        <f>IF('Front sheet'!I26="","",'Front sheet'!$I26)</f>
        <v/>
      </c>
      <c r="E110" s="1" t="e">
        <f>IF('Front sheet'!J26="",#N/A,'Front sheet'!J26)</f>
        <v>#N/A</v>
      </c>
      <c r="F110" s="1" t="e">
        <f t="shared" si="103"/>
        <v>#VALUE!</v>
      </c>
      <c r="G110" s="49">
        <f t="shared" ca="1" si="105"/>
        <v>0</v>
      </c>
      <c r="H110" s="49" t="e">
        <f t="shared" si="124"/>
        <v>#N/A</v>
      </c>
      <c r="I110" s="132" t="e">
        <f t="shared" si="125"/>
        <v>#N/A</v>
      </c>
      <c r="J110" s="1" t="str">
        <f t="shared" si="90"/>
        <v/>
      </c>
      <c r="K110" s="134" t="str">
        <f t="shared" si="106"/>
        <v/>
      </c>
      <c r="L110" s="27" t="e">
        <f t="shared" si="126"/>
        <v>#N/A</v>
      </c>
      <c r="M110" s="28">
        <f t="shared" ca="1" si="127"/>
        <v>0</v>
      </c>
      <c r="N110" s="28">
        <f t="shared" ca="1" si="93"/>
        <v>0</v>
      </c>
      <c r="O110" s="28">
        <f t="shared" ca="1" si="104"/>
        <v>0</v>
      </c>
      <c r="Q110" s="28">
        <f>IF(ISERROR($E110),0,IF($E110&gt;$H110,MAX($Q$8:Q109)+1,0))</f>
        <v>0</v>
      </c>
      <c r="R110" s="28">
        <f>IF(ISERROR($E110),0,IF($E110&lt;$I110,MAX($R$8:R109)+1,0))</f>
        <v>0</v>
      </c>
      <c r="S110" s="28" t="e">
        <f t="shared" si="107"/>
        <v>#N/A</v>
      </c>
      <c r="U110" s="28">
        <f t="shared" si="108"/>
        <v>0</v>
      </c>
      <c r="V110" s="28">
        <f t="shared" ca="1" si="94"/>
        <v>0</v>
      </c>
      <c r="W110" s="28" t="e">
        <f t="shared" ca="1" si="109"/>
        <v>#N/A</v>
      </c>
      <c r="Y110" s="28">
        <f t="shared" si="110"/>
        <v>0</v>
      </c>
      <c r="Z110" s="28">
        <f t="shared" ca="1" si="95"/>
        <v>0</v>
      </c>
      <c r="AA110" s="28" t="e">
        <f t="shared" ca="1" si="111"/>
        <v>#N/A</v>
      </c>
      <c r="AC110" s="28">
        <f t="shared" si="64"/>
        <v>0</v>
      </c>
      <c r="AD110" s="28">
        <f t="shared" si="65"/>
        <v>0</v>
      </c>
      <c r="AE110" s="28" t="e">
        <f t="shared" si="112"/>
        <v>#N/A</v>
      </c>
      <c r="AG110" s="28">
        <f t="shared" si="96"/>
        <v>0</v>
      </c>
      <c r="AH110" s="28">
        <f t="shared" si="74"/>
        <v>0</v>
      </c>
      <c r="AI110" s="28" t="e">
        <f t="shared" si="113"/>
        <v>#N/A</v>
      </c>
      <c r="AK110" s="28">
        <f>IF(ISERROR($L110),0,IF($L110&gt;$O110,MAX($AK$8:AK109)+1,0))</f>
        <v>0</v>
      </c>
      <c r="AL110" s="28" t="e">
        <f t="shared" ca="1" si="97"/>
        <v>#N/A</v>
      </c>
      <c r="AN110" s="28">
        <f t="shared" ca="1" si="98"/>
        <v>0</v>
      </c>
      <c r="AO110" s="28">
        <f t="shared" ca="1" si="99"/>
        <v>0</v>
      </c>
      <c r="AT110" s="39" t="str">
        <f t="shared" si="100"/>
        <v/>
      </c>
      <c r="AU110" s="52" t="e">
        <f t="shared" si="101"/>
        <v>#VALUE!</v>
      </c>
      <c r="AW110" s="52">
        <v>102</v>
      </c>
      <c r="AX110" t="str">
        <f t="shared" ca="1" si="76"/>
        <v/>
      </c>
      <c r="AY110" s="67" t="str">
        <f t="shared" si="114"/>
        <v/>
      </c>
      <c r="AZ110" s="68" t="e">
        <f t="shared" si="115"/>
        <v>#N/A</v>
      </c>
      <c r="BA110" s="68" t="e">
        <f t="shared" si="116"/>
        <v>#N/A</v>
      </c>
      <c r="BB110" s="68" t="e">
        <f t="shared" si="117"/>
        <v>#N/A</v>
      </c>
      <c r="BC110" s="68" t="e">
        <f t="shared" si="118"/>
        <v>#N/A</v>
      </c>
      <c r="BD110" s="68" t="e">
        <f t="shared" si="119"/>
        <v>#N/A</v>
      </c>
      <c r="BE110">
        <f t="shared" ca="1" si="102"/>
        <v>1</v>
      </c>
      <c r="BF110" s="68" t="e">
        <f t="shared" si="120"/>
        <v>#N/A</v>
      </c>
      <c r="BG110" s="68" t="e">
        <f t="shared" si="121"/>
        <v>#N/A</v>
      </c>
      <c r="BI110">
        <f t="shared" si="122"/>
        <v>0</v>
      </c>
      <c r="BJ110">
        <f t="shared" si="123"/>
        <v>0</v>
      </c>
    </row>
    <row r="111" spans="2:62" ht="15.75" thickBot="1">
      <c r="B111">
        <f t="shared" si="87"/>
        <v>0</v>
      </c>
      <c r="C111" s="3">
        <v>103</v>
      </c>
      <c r="D111" s="2" t="str">
        <f>IF('Front sheet'!I27="","",'Front sheet'!$I27)</f>
        <v/>
      </c>
      <c r="E111" s="1" t="e">
        <f>IF('Front sheet'!J27="",#N/A,'Front sheet'!J27)</f>
        <v>#N/A</v>
      </c>
      <c r="F111" s="1" t="e">
        <f t="shared" si="103"/>
        <v>#VALUE!</v>
      </c>
      <c r="G111" s="49">
        <f t="shared" ca="1" si="105"/>
        <v>0</v>
      </c>
      <c r="H111" s="49" t="e">
        <f t="shared" si="124"/>
        <v>#N/A</v>
      </c>
      <c r="I111" s="132" t="e">
        <f t="shared" si="125"/>
        <v>#N/A</v>
      </c>
      <c r="J111" s="1" t="str">
        <f t="shared" si="90"/>
        <v/>
      </c>
      <c r="K111" s="134" t="str">
        <f t="shared" si="106"/>
        <v/>
      </c>
      <c r="L111" s="27" t="e">
        <f t="shared" si="126"/>
        <v>#N/A</v>
      </c>
      <c r="M111" s="28">
        <f t="shared" ca="1" si="127"/>
        <v>0</v>
      </c>
      <c r="N111" s="28">
        <f t="shared" ca="1" si="93"/>
        <v>0</v>
      </c>
      <c r="O111" s="28">
        <f t="shared" ca="1" si="104"/>
        <v>0</v>
      </c>
      <c r="Q111" s="28">
        <f>IF(ISERROR($E111),0,IF($E111&gt;$H111,MAX($Q$8:Q110)+1,0))</f>
        <v>0</v>
      </c>
      <c r="R111" s="28">
        <f>IF(ISERROR($E111),0,IF($E111&lt;$I111,MAX($R$8:R110)+1,0))</f>
        <v>0</v>
      </c>
      <c r="S111" s="28" t="e">
        <f t="shared" si="107"/>
        <v>#N/A</v>
      </c>
      <c r="U111" s="28">
        <f t="shared" si="108"/>
        <v>0</v>
      </c>
      <c r="V111" s="28">
        <f t="shared" ca="1" si="94"/>
        <v>0</v>
      </c>
      <c r="W111" s="28" t="e">
        <f t="shared" ca="1" si="109"/>
        <v>#N/A</v>
      </c>
      <c r="Y111" s="28">
        <f t="shared" si="110"/>
        <v>0</v>
      </c>
      <c r="Z111" s="28">
        <f t="shared" ca="1" si="95"/>
        <v>0</v>
      </c>
      <c r="AA111" s="28" t="e">
        <f t="shared" ca="1" si="111"/>
        <v>#N/A</v>
      </c>
      <c r="AC111" s="28">
        <f t="shared" si="64"/>
        <v>0</v>
      </c>
      <c r="AD111" s="28">
        <f t="shared" si="65"/>
        <v>0</v>
      </c>
      <c r="AE111" s="28" t="e">
        <f t="shared" si="112"/>
        <v>#N/A</v>
      </c>
      <c r="AG111" s="28">
        <f t="shared" si="96"/>
        <v>0</v>
      </c>
      <c r="AH111" s="28">
        <f t="shared" si="74"/>
        <v>0</v>
      </c>
      <c r="AI111" s="28" t="e">
        <f t="shared" si="113"/>
        <v>#N/A</v>
      </c>
      <c r="AK111" s="28">
        <f>IF(ISERROR($L111),0,IF($L111&gt;$O111,MAX($AK$8:AK110)+1,0))</f>
        <v>0</v>
      </c>
      <c r="AL111" s="28" t="e">
        <f t="shared" ca="1" si="97"/>
        <v>#N/A</v>
      </c>
      <c r="AN111" s="28">
        <f t="shared" ca="1" si="98"/>
        <v>0</v>
      </c>
      <c r="AO111" s="28">
        <f t="shared" ca="1" si="99"/>
        <v>0</v>
      </c>
      <c r="AT111" s="39" t="str">
        <f t="shared" si="100"/>
        <v/>
      </c>
      <c r="AU111" s="52" t="e">
        <f t="shared" si="101"/>
        <v>#VALUE!</v>
      </c>
      <c r="AW111" s="52">
        <v>103</v>
      </c>
      <c r="AX111" t="str">
        <f t="shared" ca="1" si="76"/>
        <v/>
      </c>
      <c r="AY111" s="67" t="str">
        <f t="shared" si="114"/>
        <v/>
      </c>
      <c r="AZ111" s="68" t="e">
        <f t="shared" si="115"/>
        <v>#N/A</v>
      </c>
      <c r="BA111" s="68" t="e">
        <f t="shared" si="116"/>
        <v>#N/A</v>
      </c>
      <c r="BB111" s="68" t="e">
        <f t="shared" si="117"/>
        <v>#N/A</v>
      </c>
      <c r="BC111" s="68" t="e">
        <f t="shared" si="118"/>
        <v>#N/A</v>
      </c>
      <c r="BD111" s="68" t="e">
        <f t="shared" si="119"/>
        <v>#N/A</v>
      </c>
      <c r="BE111">
        <f t="shared" ca="1" si="102"/>
        <v>1</v>
      </c>
      <c r="BF111" s="68" t="e">
        <f t="shared" si="120"/>
        <v>#N/A</v>
      </c>
      <c r="BG111" s="68" t="e">
        <f t="shared" si="121"/>
        <v>#N/A</v>
      </c>
      <c r="BI111">
        <f t="shared" si="122"/>
        <v>0</v>
      </c>
      <c r="BJ111">
        <f t="shared" si="123"/>
        <v>0</v>
      </c>
    </row>
    <row r="112" spans="2:62" ht="15.75" thickBot="1">
      <c r="B112">
        <f t="shared" si="87"/>
        <v>0</v>
      </c>
      <c r="C112" s="3">
        <v>104</v>
      </c>
      <c r="D112" s="2" t="str">
        <f>IF('Front sheet'!I28="","",'Front sheet'!$I28)</f>
        <v/>
      </c>
      <c r="E112" s="1" t="e">
        <f>IF('Front sheet'!J28="",#N/A,'Front sheet'!J28)</f>
        <v>#N/A</v>
      </c>
      <c r="F112" s="1" t="e">
        <f t="shared" si="103"/>
        <v>#VALUE!</v>
      </c>
      <c r="G112" s="49">
        <f t="shared" ca="1" si="105"/>
        <v>0</v>
      </c>
      <c r="H112" s="49" t="e">
        <f t="shared" si="124"/>
        <v>#N/A</v>
      </c>
      <c r="I112" s="132" t="e">
        <f t="shared" si="125"/>
        <v>#N/A</v>
      </c>
      <c r="J112" s="1" t="str">
        <f t="shared" si="90"/>
        <v/>
      </c>
      <c r="K112" s="134" t="str">
        <f t="shared" si="106"/>
        <v/>
      </c>
      <c r="L112" s="27" t="e">
        <f t="shared" si="126"/>
        <v>#N/A</v>
      </c>
      <c r="M112" s="28">
        <f t="shared" ca="1" si="127"/>
        <v>0</v>
      </c>
      <c r="N112" s="28">
        <f t="shared" ca="1" si="93"/>
        <v>0</v>
      </c>
      <c r="O112" s="28">
        <f t="shared" ca="1" si="104"/>
        <v>0</v>
      </c>
      <c r="Q112" s="28">
        <f>IF(ISERROR($E112),0,IF($E112&gt;$H112,MAX($Q$8:Q111)+1,0))</f>
        <v>0</v>
      </c>
      <c r="R112" s="28">
        <f>IF(ISERROR($E112),0,IF($E112&lt;$I112,MAX($R$8:R111)+1,0))</f>
        <v>0</v>
      </c>
      <c r="S112" s="28" t="e">
        <f t="shared" si="107"/>
        <v>#N/A</v>
      </c>
      <c r="U112" s="28">
        <f t="shared" si="108"/>
        <v>0</v>
      </c>
      <c r="V112" s="28">
        <f t="shared" ca="1" si="94"/>
        <v>0</v>
      </c>
      <c r="W112" s="28" t="e">
        <f t="shared" ca="1" si="109"/>
        <v>#N/A</v>
      </c>
      <c r="Y112" s="28">
        <f t="shared" si="110"/>
        <v>0</v>
      </c>
      <c r="Z112" s="28">
        <f t="shared" ca="1" si="95"/>
        <v>0</v>
      </c>
      <c r="AA112" s="28" t="e">
        <f t="shared" ca="1" si="111"/>
        <v>#N/A</v>
      </c>
      <c r="AC112" s="28">
        <f t="shared" si="64"/>
        <v>0</v>
      </c>
      <c r="AD112" s="28">
        <f t="shared" si="65"/>
        <v>0</v>
      </c>
      <c r="AE112" s="28" t="e">
        <f t="shared" si="112"/>
        <v>#N/A</v>
      </c>
      <c r="AG112" s="28">
        <f t="shared" si="96"/>
        <v>0</v>
      </c>
      <c r="AH112" s="28">
        <f t="shared" si="74"/>
        <v>0</v>
      </c>
      <c r="AI112" s="28" t="e">
        <f t="shared" si="113"/>
        <v>#N/A</v>
      </c>
      <c r="AK112" s="28">
        <f>IF(ISERROR($L112),0,IF($L112&gt;$O112,MAX($AK$8:AK111)+1,0))</f>
        <v>0</v>
      </c>
      <c r="AL112" s="28" t="e">
        <f t="shared" ca="1" si="97"/>
        <v>#N/A</v>
      </c>
      <c r="AN112" s="28">
        <f t="shared" ca="1" si="98"/>
        <v>0</v>
      </c>
      <c r="AO112" s="28">
        <f t="shared" ca="1" si="99"/>
        <v>0</v>
      </c>
      <c r="AT112" s="39" t="str">
        <f t="shared" si="100"/>
        <v/>
      </c>
      <c r="AU112" s="52" t="e">
        <f t="shared" si="101"/>
        <v>#VALUE!</v>
      </c>
      <c r="AW112" s="52">
        <v>104</v>
      </c>
      <c r="AX112" t="str">
        <f t="shared" ca="1" si="76"/>
        <v/>
      </c>
      <c r="AY112" s="67" t="str">
        <f t="shared" si="114"/>
        <v/>
      </c>
      <c r="AZ112" s="68" t="e">
        <f t="shared" si="115"/>
        <v>#N/A</v>
      </c>
      <c r="BA112" s="68" t="e">
        <f t="shared" si="116"/>
        <v>#N/A</v>
      </c>
      <c r="BB112" s="68" t="e">
        <f t="shared" si="117"/>
        <v>#N/A</v>
      </c>
      <c r="BC112" s="68" t="e">
        <f t="shared" si="118"/>
        <v>#N/A</v>
      </c>
      <c r="BD112" s="68" t="e">
        <f t="shared" si="119"/>
        <v>#N/A</v>
      </c>
      <c r="BE112">
        <f t="shared" ca="1" si="102"/>
        <v>1</v>
      </c>
      <c r="BF112" s="68" t="e">
        <f t="shared" si="120"/>
        <v>#N/A</v>
      </c>
      <c r="BG112" s="68" t="e">
        <f t="shared" si="121"/>
        <v>#N/A</v>
      </c>
      <c r="BI112">
        <f t="shared" si="122"/>
        <v>0</v>
      </c>
      <c r="BJ112">
        <f t="shared" si="123"/>
        <v>0</v>
      </c>
    </row>
    <row r="113" spans="2:62" ht="15.75" thickBot="1">
      <c r="B113">
        <f t="shared" si="87"/>
        <v>0</v>
      </c>
      <c r="C113" s="5">
        <v>105</v>
      </c>
      <c r="D113" s="51" t="str">
        <f>IF('Front sheet'!I29="","",'Front sheet'!$I29)</f>
        <v/>
      </c>
      <c r="E113" s="1" t="e">
        <f>IF('Front sheet'!J29="",#N/A,'Front sheet'!J29)</f>
        <v>#N/A</v>
      </c>
      <c r="F113" s="1" t="e">
        <f t="shared" si="103"/>
        <v>#VALUE!</v>
      </c>
      <c r="G113" s="49">
        <f t="shared" ca="1" si="105"/>
        <v>0</v>
      </c>
      <c r="H113" s="49" t="e">
        <f t="shared" si="124"/>
        <v>#N/A</v>
      </c>
      <c r="I113" s="132" t="e">
        <f t="shared" si="125"/>
        <v>#N/A</v>
      </c>
      <c r="J113" s="1" t="str">
        <f t="shared" si="90"/>
        <v/>
      </c>
      <c r="K113" s="134" t="str">
        <f t="shared" si="106"/>
        <v/>
      </c>
      <c r="L113" s="27" t="e">
        <f t="shared" si="126"/>
        <v>#N/A</v>
      </c>
      <c r="M113" s="28">
        <f t="shared" ca="1" si="127"/>
        <v>0</v>
      </c>
      <c r="N113" s="28">
        <f t="shared" ca="1" si="93"/>
        <v>0</v>
      </c>
      <c r="O113" s="28">
        <f t="shared" ca="1" si="104"/>
        <v>0</v>
      </c>
      <c r="Q113" s="28">
        <f>IF(ISERROR($E113),0,IF($E113&gt;$H113,MAX($Q$8:Q112)+1,0))</f>
        <v>0</v>
      </c>
      <c r="R113" s="28">
        <f>IF(ISERROR($E113),0,IF($E113&lt;$I113,MAX($R$8:R112)+1,0))</f>
        <v>0</v>
      </c>
      <c r="S113" s="28" t="e">
        <f t="shared" si="107"/>
        <v>#N/A</v>
      </c>
      <c r="U113" s="28">
        <f t="shared" si="108"/>
        <v>0</v>
      </c>
      <c r="V113" s="28">
        <f t="shared" ca="1" si="94"/>
        <v>0</v>
      </c>
      <c r="W113" s="28" t="e">
        <f t="shared" ca="1" si="109"/>
        <v>#N/A</v>
      </c>
      <c r="Y113" s="28">
        <f t="shared" si="110"/>
        <v>0</v>
      </c>
      <c r="Z113" s="28">
        <f t="shared" ca="1" si="95"/>
        <v>0</v>
      </c>
      <c r="AA113" s="28" t="e">
        <f t="shared" ca="1" si="111"/>
        <v>#N/A</v>
      </c>
      <c r="AC113" s="28">
        <f t="shared" si="64"/>
        <v>0</v>
      </c>
      <c r="AD113" s="28">
        <f t="shared" si="65"/>
        <v>0</v>
      </c>
      <c r="AE113" s="28" t="e">
        <f t="shared" si="112"/>
        <v>#N/A</v>
      </c>
      <c r="AG113" s="28">
        <f t="shared" si="96"/>
        <v>0</v>
      </c>
      <c r="AH113" s="28">
        <f t="shared" si="74"/>
        <v>0</v>
      </c>
      <c r="AI113" s="28" t="e">
        <f t="shared" si="113"/>
        <v>#N/A</v>
      </c>
      <c r="AK113" s="28">
        <f>IF(ISERROR($L113),0,IF($L113&gt;$O113,MAX($AK$8:AK112)+1,0))</f>
        <v>0</v>
      </c>
      <c r="AL113" s="28" t="e">
        <f t="shared" ca="1" si="97"/>
        <v>#N/A</v>
      </c>
      <c r="AN113" s="28">
        <f t="shared" ca="1" si="98"/>
        <v>0</v>
      </c>
      <c r="AO113" s="28">
        <f t="shared" ca="1" si="99"/>
        <v>0</v>
      </c>
      <c r="AT113" s="39" t="str">
        <f t="shared" si="100"/>
        <v/>
      </c>
      <c r="AU113" s="52" t="e">
        <f t="shared" si="101"/>
        <v>#VALUE!</v>
      </c>
      <c r="AW113" s="52">
        <v>105</v>
      </c>
      <c r="AX113" t="str">
        <f t="shared" ca="1" si="76"/>
        <v/>
      </c>
      <c r="AY113" s="67" t="str">
        <f t="shared" si="114"/>
        <v/>
      </c>
      <c r="AZ113" s="68" t="e">
        <f t="shared" si="115"/>
        <v>#N/A</v>
      </c>
      <c r="BA113" s="68" t="e">
        <f t="shared" si="116"/>
        <v>#N/A</v>
      </c>
      <c r="BB113" s="68" t="e">
        <f t="shared" si="117"/>
        <v>#N/A</v>
      </c>
      <c r="BC113" s="68" t="e">
        <f t="shared" si="118"/>
        <v>#N/A</v>
      </c>
      <c r="BD113" s="68" t="e">
        <f t="shared" si="119"/>
        <v>#N/A</v>
      </c>
      <c r="BE113">
        <f t="shared" ca="1" si="102"/>
        <v>1</v>
      </c>
      <c r="BF113" s="68" t="e">
        <f t="shared" si="120"/>
        <v>#N/A</v>
      </c>
      <c r="BG113" s="68" t="e">
        <f t="shared" si="121"/>
        <v>#N/A</v>
      </c>
      <c r="BI113">
        <f t="shared" si="122"/>
        <v>0</v>
      </c>
      <c r="BJ113">
        <f t="shared" si="123"/>
        <v>0</v>
      </c>
    </row>
    <row r="114" spans="2:62" ht="15.75" thickBot="1">
      <c r="B114">
        <f t="shared" si="87"/>
        <v>0</v>
      </c>
      <c r="C114" s="47">
        <v>106</v>
      </c>
      <c r="D114" s="48" t="str">
        <f>IF('Front sheet'!I30="","",'Front sheet'!$I30)</f>
        <v/>
      </c>
      <c r="E114" s="1" t="e">
        <f>IF('Front sheet'!J30="",#N/A,'Front sheet'!J30)</f>
        <v>#N/A</v>
      </c>
      <c r="F114" s="1" t="e">
        <f t="shared" si="103"/>
        <v>#VALUE!</v>
      </c>
      <c r="G114" s="49">
        <f t="shared" ca="1" si="105"/>
        <v>0</v>
      </c>
      <c r="H114" s="49" t="e">
        <f t="shared" si="124"/>
        <v>#N/A</v>
      </c>
      <c r="I114" s="132" t="e">
        <f t="shared" si="125"/>
        <v>#N/A</v>
      </c>
      <c r="J114" s="1" t="str">
        <f t="shared" si="90"/>
        <v/>
      </c>
      <c r="K114" s="134" t="str">
        <f t="shared" si="106"/>
        <v/>
      </c>
      <c r="L114" s="27" t="e">
        <f t="shared" si="126"/>
        <v>#N/A</v>
      </c>
      <c r="M114" s="28">
        <f t="shared" ca="1" si="127"/>
        <v>0</v>
      </c>
      <c r="N114" s="28">
        <f t="shared" ca="1" si="93"/>
        <v>0</v>
      </c>
      <c r="O114" s="28">
        <f t="shared" ca="1" si="104"/>
        <v>0</v>
      </c>
      <c r="Q114" s="28">
        <f>IF(ISERROR($E114),0,IF($E114&gt;$H114,MAX($Q$8:Q113)+1,0))</f>
        <v>0</v>
      </c>
      <c r="R114" s="28">
        <f>IF(ISERROR($E114),0,IF($E114&lt;$I114,MAX($R$8:R113)+1,0))</f>
        <v>0</v>
      </c>
      <c r="S114" s="28" t="e">
        <f t="shared" si="107"/>
        <v>#N/A</v>
      </c>
      <c r="U114" s="28">
        <f t="shared" si="108"/>
        <v>0</v>
      </c>
      <c r="V114" s="28">
        <f t="shared" ca="1" si="94"/>
        <v>0</v>
      </c>
      <c r="W114" s="28" t="e">
        <f t="shared" ca="1" si="109"/>
        <v>#N/A</v>
      </c>
      <c r="Y114" s="28">
        <f t="shared" si="110"/>
        <v>0</v>
      </c>
      <c r="Z114" s="28">
        <f t="shared" ca="1" si="95"/>
        <v>0</v>
      </c>
      <c r="AA114" s="28" t="e">
        <f t="shared" ca="1" si="111"/>
        <v>#N/A</v>
      </c>
      <c r="AC114" s="28">
        <f t="shared" si="64"/>
        <v>0</v>
      </c>
      <c r="AD114" s="28">
        <f t="shared" si="65"/>
        <v>0</v>
      </c>
      <c r="AE114" s="28" t="e">
        <f t="shared" si="112"/>
        <v>#N/A</v>
      </c>
      <c r="AG114" s="28">
        <f t="shared" si="96"/>
        <v>0</v>
      </c>
      <c r="AH114" s="28">
        <f t="shared" si="74"/>
        <v>0</v>
      </c>
      <c r="AI114" s="28" t="e">
        <f t="shared" si="113"/>
        <v>#N/A</v>
      </c>
      <c r="AK114" s="28">
        <f>IF(ISERROR($L114),0,IF($L114&gt;$O114,MAX($AK$8:AK113)+1,0))</f>
        <v>0</v>
      </c>
      <c r="AL114" s="28" t="e">
        <f t="shared" ca="1" si="97"/>
        <v>#N/A</v>
      </c>
      <c r="AN114" s="28">
        <f t="shared" ca="1" si="98"/>
        <v>0</v>
      </c>
      <c r="AO114" s="28">
        <f t="shared" ca="1" si="99"/>
        <v>0</v>
      </c>
      <c r="AT114" s="39" t="str">
        <f t="shared" si="100"/>
        <v/>
      </c>
      <c r="AU114" s="52" t="e">
        <f t="shared" si="101"/>
        <v>#VALUE!</v>
      </c>
      <c r="AW114" s="52">
        <v>106</v>
      </c>
      <c r="AX114" t="str">
        <f t="shared" ca="1" si="76"/>
        <v/>
      </c>
      <c r="AY114" s="67" t="str">
        <f t="shared" si="114"/>
        <v/>
      </c>
      <c r="AZ114" s="68" t="e">
        <f t="shared" si="115"/>
        <v>#N/A</v>
      </c>
      <c r="BA114" s="68" t="e">
        <f t="shared" si="116"/>
        <v>#N/A</v>
      </c>
      <c r="BB114" s="68" t="e">
        <f t="shared" si="117"/>
        <v>#N/A</v>
      </c>
      <c r="BC114" s="68" t="e">
        <f t="shared" si="118"/>
        <v>#N/A</v>
      </c>
      <c r="BD114" s="68" t="e">
        <f t="shared" si="119"/>
        <v>#N/A</v>
      </c>
      <c r="BE114">
        <f t="shared" ca="1" si="102"/>
        <v>1</v>
      </c>
      <c r="BF114" s="68" t="e">
        <f t="shared" si="120"/>
        <v>#N/A</v>
      </c>
      <c r="BG114" s="68" t="e">
        <f t="shared" si="121"/>
        <v>#N/A</v>
      </c>
      <c r="BI114">
        <f t="shared" si="122"/>
        <v>0</v>
      </c>
      <c r="BJ114">
        <f t="shared" si="123"/>
        <v>0</v>
      </c>
    </row>
    <row r="115" spans="2:62" ht="15.75" thickBot="1">
      <c r="B115">
        <f t="shared" si="87"/>
        <v>0</v>
      </c>
      <c r="C115" s="3">
        <v>107</v>
      </c>
      <c r="D115" s="2" t="str">
        <f>IF('Front sheet'!I31="","",'Front sheet'!$I31)</f>
        <v/>
      </c>
      <c r="E115" s="1" t="e">
        <f>IF('Front sheet'!J31="",#N/A,'Front sheet'!J31)</f>
        <v>#N/A</v>
      </c>
      <c r="F115" s="1" t="e">
        <f t="shared" si="103"/>
        <v>#VALUE!</v>
      </c>
      <c r="G115" s="49">
        <f t="shared" ca="1" si="105"/>
        <v>0</v>
      </c>
      <c r="H115" s="49" t="e">
        <f t="shared" si="124"/>
        <v>#N/A</v>
      </c>
      <c r="I115" s="132" t="e">
        <f t="shared" si="125"/>
        <v>#N/A</v>
      </c>
      <c r="J115" s="1" t="str">
        <f t="shared" si="90"/>
        <v/>
      </c>
      <c r="K115" s="134" t="str">
        <f t="shared" si="106"/>
        <v/>
      </c>
      <c r="L115" s="27" t="e">
        <f t="shared" si="126"/>
        <v>#N/A</v>
      </c>
      <c r="M115" s="28">
        <f t="shared" ca="1" si="127"/>
        <v>0</v>
      </c>
      <c r="N115" s="28">
        <f t="shared" ca="1" si="93"/>
        <v>0</v>
      </c>
      <c r="O115" s="28">
        <f t="shared" ca="1" si="104"/>
        <v>0</v>
      </c>
      <c r="Q115" s="28">
        <f>IF(ISERROR($E115),0,IF($E115&gt;$H115,MAX($Q$8:Q114)+1,0))</f>
        <v>0</v>
      </c>
      <c r="R115" s="28">
        <f>IF(ISERROR($E115),0,IF($E115&lt;$I115,MAX($R$8:R114)+1,0))</f>
        <v>0</v>
      </c>
      <c r="S115" s="28" t="e">
        <f t="shared" si="107"/>
        <v>#N/A</v>
      </c>
      <c r="U115" s="28">
        <f t="shared" si="108"/>
        <v>0</v>
      </c>
      <c r="V115" s="28">
        <f t="shared" ca="1" si="94"/>
        <v>0</v>
      </c>
      <c r="W115" s="28" t="e">
        <f t="shared" ca="1" si="109"/>
        <v>#N/A</v>
      </c>
      <c r="Y115" s="28">
        <f t="shared" si="110"/>
        <v>0</v>
      </c>
      <c r="Z115" s="28">
        <f t="shared" ca="1" si="95"/>
        <v>0</v>
      </c>
      <c r="AA115" s="28" t="e">
        <f t="shared" ca="1" si="111"/>
        <v>#N/A</v>
      </c>
      <c r="AC115" s="28">
        <f t="shared" si="64"/>
        <v>0</v>
      </c>
      <c r="AD115" s="28">
        <f t="shared" si="65"/>
        <v>0</v>
      </c>
      <c r="AE115" s="28" t="e">
        <f t="shared" si="112"/>
        <v>#N/A</v>
      </c>
      <c r="AG115" s="28">
        <f t="shared" si="96"/>
        <v>0</v>
      </c>
      <c r="AH115" s="28">
        <f t="shared" si="74"/>
        <v>0</v>
      </c>
      <c r="AI115" s="28" t="e">
        <f t="shared" si="113"/>
        <v>#N/A</v>
      </c>
      <c r="AK115" s="28">
        <f>IF(ISERROR($L115),0,IF($L115&gt;$O115,MAX($AK$8:AK114)+1,0))</f>
        <v>0</v>
      </c>
      <c r="AL115" s="28" t="e">
        <f t="shared" ca="1" si="97"/>
        <v>#N/A</v>
      </c>
      <c r="AN115" s="28">
        <f t="shared" ca="1" si="98"/>
        <v>0</v>
      </c>
      <c r="AO115" s="28">
        <f t="shared" ca="1" si="99"/>
        <v>0</v>
      </c>
      <c r="AT115" s="39" t="str">
        <f t="shared" si="100"/>
        <v/>
      </c>
      <c r="AU115" s="52" t="e">
        <f t="shared" si="101"/>
        <v>#VALUE!</v>
      </c>
      <c r="AW115" s="52">
        <v>107</v>
      </c>
      <c r="AX115" t="str">
        <f t="shared" ca="1" si="76"/>
        <v/>
      </c>
      <c r="AY115" s="67" t="str">
        <f t="shared" si="114"/>
        <v/>
      </c>
      <c r="AZ115" s="68" t="e">
        <f t="shared" si="115"/>
        <v>#N/A</v>
      </c>
      <c r="BA115" s="68" t="e">
        <f t="shared" si="116"/>
        <v>#N/A</v>
      </c>
      <c r="BB115" s="68" t="e">
        <f t="shared" si="117"/>
        <v>#N/A</v>
      </c>
      <c r="BC115" s="68" t="e">
        <f t="shared" si="118"/>
        <v>#N/A</v>
      </c>
      <c r="BD115" s="68" t="e">
        <f t="shared" si="119"/>
        <v>#N/A</v>
      </c>
      <c r="BE115">
        <f t="shared" ca="1" si="102"/>
        <v>1</v>
      </c>
      <c r="BF115" s="68" t="e">
        <f t="shared" si="120"/>
        <v>#N/A</v>
      </c>
      <c r="BG115" s="68" t="e">
        <f t="shared" si="121"/>
        <v>#N/A</v>
      </c>
      <c r="BI115">
        <f t="shared" si="122"/>
        <v>0</v>
      </c>
      <c r="BJ115">
        <f t="shared" si="123"/>
        <v>0</v>
      </c>
    </row>
    <row r="116" spans="2:62" ht="15.75" thickBot="1">
      <c r="B116">
        <f t="shared" si="87"/>
        <v>0</v>
      </c>
      <c r="C116" s="3">
        <v>108</v>
      </c>
      <c r="D116" s="2" t="str">
        <f>IF('Front sheet'!I32="","",'Front sheet'!$I32)</f>
        <v/>
      </c>
      <c r="E116" s="1" t="e">
        <f>IF('Front sheet'!J32="",#N/A,'Front sheet'!J32)</f>
        <v>#N/A</v>
      </c>
      <c r="F116" s="1" t="e">
        <f t="shared" si="103"/>
        <v>#VALUE!</v>
      </c>
      <c r="G116" s="49">
        <f t="shared" ca="1" si="105"/>
        <v>0</v>
      </c>
      <c r="H116" s="49" t="e">
        <f t="shared" si="124"/>
        <v>#N/A</v>
      </c>
      <c r="I116" s="132" t="e">
        <f t="shared" si="125"/>
        <v>#N/A</v>
      </c>
      <c r="J116" s="1" t="str">
        <f t="shared" si="90"/>
        <v/>
      </c>
      <c r="K116" s="134" t="str">
        <f t="shared" si="106"/>
        <v/>
      </c>
      <c r="L116" s="27" t="e">
        <f t="shared" si="126"/>
        <v>#N/A</v>
      </c>
      <c r="M116" s="28">
        <f t="shared" ca="1" si="127"/>
        <v>0</v>
      </c>
      <c r="N116" s="28">
        <f t="shared" ca="1" si="93"/>
        <v>0</v>
      </c>
      <c r="O116" s="28">
        <f t="shared" ca="1" si="104"/>
        <v>0</v>
      </c>
      <c r="Q116" s="28">
        <f>IF(ISERROR($E116),0,IF($E116&gt;$H116,MAX($Q$8:Q115)+1,0))</f>
        <v>0</v>
      </c>
      <c r="R116" s="28">
        <f>IF(ISERROR($E116),0,IF($E116&lt;$I116,MAX($R$8:R115)+1,0))</f>
        <v>0</v>
      </c>
      <c r="S116" s="28" t="e">
        <f t="shared" si="107"/>
        <v>#N/A</v>
      </c>
      <c r="U116" s="28">
        <f t="shared" si="108"/>
        <v>0</v>
      </c>
      <c r="V116" s="28">
        <f t="shared" ca="1" si="94"/>
        <v>0</v>
      </c>
      <c r="W116" s="28" t="e">
        <f t="shared" ca="1" si="109"/>
        <v>#N/A</v>
      </c>
      <c r="Y116" s="28">
        <f t="shared" si="110"/>
        <v>0</v>
      </c>
      <c r="Z116" s="28">
        <f t="shared" ca="1" si="95"/>
        <v>0</v>
      </c>
      <c r="AA116" s="28" t="e">
        <f t="shared" ca="1" si="111"/>
        <v>#N/A</v>
      </c>
      <c r="AC116" s="28">
        <f t="shared" si="64"/>
        <v>0</v>
      </c>
      <c r="AD116" s="28">
        <f t="shared" si="65"/>
        <v>0</v>
      </c>
      <c r="AE116" s="28" t="e">
        <f t="shared" si="112"/>
        <v>#N/A</v>
      </c>
      <c r="AG116" s="28">
        <f t="shared" si="96"/>
        <v>0</v>
      </c>
      <c r="AH116" s="28">
        <f t="shared" si="74"/>
        <v>0</v>
      </c>
      <c r="AI116" s="28" t="e">
        <f t="shared" si="113"/>
        <v>#N/A</v>
      </c>
      <c r="AK116" s="28">
        <f>IF(ISERROR($L116),0,IF($L116&gt;$O116,MAX($AK$8:AK115)+1,0))</f>
        <v>0</v>
      </c>
      <c r="AL116" s="28" t="e">
        <f t="shared" ca="1" si="97"/>
        <v>#N/A</v>
      </c>
      <c r="AN116" s="28">
        <f t="shared" ca="1" si="98"/>
        <v>0</v>
      </c>
      <c r="AO116" s="28">
        <f t="shared" ca="1" si="99"/>
        <v>0</v>
      </c>
      <c r="AT116" s="39" t="str">
        <f t="shared" si="100"/>
        <v/>
      </c>
      <c r="AU116" s="52" t="e">
        <f t="shared" si="101"/>
        <v>#VALUE!</v>
      </c>
      <c r="AW116" s="52">
        <v>108</v>
      </c>
      <c r="AX116" t="str">
        <f t="shared" ca="1" si="76"/>
        <v/>
      </c>
      <c r="AY116" s="67" t="str">
        <f t="shared" si="114"/>
        <v/>
      </c>
      <c r="AZ116" s="68" t="e">
        <f t="shared" si="115"/>
        <v>#N/A</v>
      </c>
      <c r="BA116" s="68" t="e">
        <f t="shared" si="116"/>
        <v>#N/A</v>
      </c>
      <c r="BB116" s="68" t="e">
        <f t="shared" si="117"/>
        <v>#N/A</v>
      </c>
      <c r="BC116" s="68" t="e">
        <f t="shared" si="118"/>
        <v>#N/A</v>
      </c>
      <c r="BD116" s="68" t="e">
        <f t="shared" si="119"/>
        <v>#N/A</v>
      </c>
      <c r="BE116">
        <f t="shared" ca="1" si="102"/>
        <v>1</v>
      </c>
      <c r="BF116" s="68" t="e">
        <f t="shared" si="120"/>
        <v>#N/A</v>
      </c>
      <c r="BG116" s="68" t="e">
        <f t="shared" si="121"/>
        <v>#N/A</v>
      </c>
      <c r="BI116">
        <f t="shared" si="122"/>
        <v>0</v>
      </c>
      <c r="BJ116">
        <f t="shared" si="123"/>
        <v>0</v>
      </c>
    </row>
    <row r="117" spans="2:62" ht="15.75" thickBot="1">
      <c r="B117">
        <f t="shared" si="87"/>
        <v>0</v>
      </c>
      <c r="C117" s="3">
        <v>109</v>
      </c>
      <c r="D117" s="2" t="str">
        <f>IF('Front sheet'!I33="","",'Front sheet'!$I33)</f>
        <v/>
      </c>
      <c r="E117" s="1" t="e">
        <f>IF('Front sheet'!J33="",#N/A,'Front sheet'!J33)</f>
        <v>#N/A</v>
      </c>
      <c r="F117" s="1" t="e">
        <f t="shared" si="103"/>
        <v>#VALUE!</v>
      </c>
      <c r="G117" s="49">
        <f t="shared" ca="1" si="105"/>
        <v>0</v>
      </c>
      <c r="H117" s="49" t="e">
        <f t="shared" si="124"/>
        <v>#N/A</v>
      </c>
      <c r="I117" s="132" t="e">
        <f t="shared" si="125"/>
        <v>#N/A</v>
      </c>
      <c r="J117" s="1" t="str">
        <f t="shared" si="90"/>
        <v/>
      </c>
      <c r="K117" s="134" t="str">
        <f t="shared" si="106"/>
        <v/>
      </c>
      <c r="L117" s="27" t="e">
        <f t="shared" si="126"/>
        <v>#N/A</v>
      </c>
      <c r="M117" s="28">
        <f t="shared" ca="1" si="127"/>
        <v>0</v>
      </c>
      <c r="N117" s="28">
        <f t="shared" ca="1" si="93"/>
        <v>0</v>
      </c>
      <c r="O117" s="28">
        <f t="shared" ca="1" si="104"/>
        <v>0</v>
      </c>
      <c r="Q117" s="28">
        <f>IF(ISERROR($E117),0,IF($E117&gt;$H117,MAX($Q$8:Q116)+1,0))</f>
        <v>0</v>
      </c>
      <c r="R117" s="28">
        <f>IF(ISERROR($E117),0,IF($E117&lt;$I117,MAX($R$8:R116)+1,0))</f>
        <v>0</v>
      </c>
      <c r="S117" s="28" t="e">
        <f t="shared" si="107"/>
        <v>#N/A</v>
      </c>
      <c r="U117" s="28">
        <f t="shared" si="108"/>
        <v>0</v>
      </c>
      <c r="V117" s="28">
        <f t="shared" ca="1" si="94"/>
        <v>0</v>
      </c>
      <c r="W117" s="28" t="e">
        <f t="shared" ca="1" si="109"/>
        <v>#N/A</v>
      </c>
      <c r="Y117" s="28">
        <f t="shared" si="110"/>
        <v>0</v>
      </c>
      <c r="Z117" s="28">
        <f t="shared" ca="1" si="95"/>
        <v>0</v>
      </c>
      <c r="AA117" s="28" t="e">
        <f t="shared" ca="1" si="111"/>
        <v>#N/A</v>
      </c>
      <c r="AC117" s="28">
        <f t="shared" si="64"/>
        <v>0</v>
      </c>
      <c r="AD117" s="28">
        <f t="shared" si="65"/>
        <v>0</v>
      </c>
      <c r="AE117" s="28" t="e">
        <f t="shared" si="112"/>
        <v>#N/A</v>
      </c>
      <c r="AG117" s="28">
        <f t="shared" si="96"/>
        <v>0</v>
      </c>
      <c r="AH117" s="28">
        <f t="shared" si="74"/>
        <v>0</v>
      </c>
      <c r="AI117" s="28" t="e">
        <f t="shared" si="113"/>
        <v>#N/A</v>
      </c>
      <c r="AK117" s="28">
        <f>IF(ISERROR($L117),0,IF($L117&gt;$O117,MAX($AK$8:AK116)+1,0))</f>
        <v>0</v>
      </c>
      <c r="AL117" s="28" t="e">
        <f t="shared" ca="1" si="97"/>
        <v>#N/A</v>
      </c>
      <c r="AN117" s="28">
        <f t="shared" ca="1" si="98"/>
        <v>0</v>
      </c>
      <c r="AO117" s="28">
        <f t="shared" ca="1" si="99"/>
        <v>0</v>
      </c>
      <c r="AT117" s="39" t="str">
        <f t="shared" si="100"/>
        <v/>
      </c>
      <c r="AU117" s="52" t="e">
        <f t="shared" si="101"/>
        <v>#VALUE!</v>
      </c>
      <c r="AW117" s="52">
        <v>109</v>
      </c>
      <c r="AX117" t="str">
        <f t="shared" ca="1" si="76"/>
        <v/>
      </c>
      <c r="AY117" s="67" t="str">
        <f t="shared" si="114"/>
        <v/>
      </c>
      <c r="AZ117" s="68" t="e">
        <f t="shared" si="115"/>
        <v>#N/A</v>
      </c>
      <c r="BA117" s="68" t="e">
        <f t="shared" si="116"/>
        <v>#N/A</v>
      </c>
      <c r="BB117" s="68" t="e">
        <f t="shared" si="117"/>
        <v>#N/A</v>
      </c>
      <c r="BC117" s="68" t="e">
        <f t="shared" si="118"/>
        <v>#N/A</v>
      </c>
      <c r="BD117" s="68" t="e">
        <f t="shared" si="119"/>
        <v>#N/A</v>
      </c>
      <c r="BE117">
        <f t="shared" ca="1" si="102"/>
        <v>1</v>
      </c>
      <c r="BF117" s="68" t="e">
        <f t="shared" si="120"/>
        <v>#N/A</v>
      </c>
      <c r="BG117" s="68" t="e">
        <f t="shared" si="121"/>
        <v>#N/A</v>
      </c>
      <c r="BI117">
        <f t="shared" si="122"/>
        <v>0</v>
      </c>
      <c r="BJ117">
        <f t="shared" si="123"/>
        <v>0</v>
      </c>
    </row>
    <row r="118" spans="2:62" ht="15.75" thickBot="1">
      <c r="B118">
        <f t="shared" si="87"/>
        <v>0</v>
      </c>
      <c r="C118" s="3">
        <v>110</v>
      </c>
      <c r="D118" s="2" t="str">
        <f>IF('Front sheet'!I34="","",'Front sheet'!$I34)</f>
        <v/>
      </c>
      <c r="E118" s="1" t="e">
        <f>IF('Front sheet'!J34="",#N/A,'Front sheet'!J34)</f>
        <v>#N/A</v>
      </c>
      <c r="F118" s="1" t="e">
        <f t="shared" si="103"/>
        <v>#VALUE!</v>
      </c>
      <c r="G118" s="49">
        <f t="shared" ca="1" si="105"/>
        <v>0</v>
      </c>
      <c r="H118" s="49" t="e">
        <f t="shared" si="124"/>
        <v>#N/A</v>
      </c>
      <c r="I118" s="132" t="e">
        <f t="shared" si="125"/>
        <v>#N/A</v>
      </c>
      <c r="J118" s="1" t="str">
        <f t="shared" si="90"/>
        <v/>
      </c>
      <c r="K118" s="134" t="str">
        <f t="shared" si="106"/>
        <v/>
      </c>
      <c r="L118" s="27" t="e">
        <f t="shared" si="126"/>
        <v>#N/A</v>
      </c>
      <c r="M118" s="28">
        <f t="shared" ca="1" si="127"/>
        <v>0</v>
      </c>
      <c r="N118" s="28">
        <f t="shared" ca="1" si="93"/>
        <v>0</v>
      </c>
      <c r="O118" s="28">
        <f t="shared" ca="1" si="104"/>
        <v>0</v>
      </c>
      <c r="Q118" s="28">
        <f>IF(ISERROR($E118),0,IF($E118&gt;$H118,MAX($Q$8:Q117)+1,0))</f>
        <v>0</v>
      </c>
      <c r="R118" s="28">
        <f>IF(ISERROR($E118),0,IF($E118&lt;$I118,MAX($R$8:R117)+1,0))</f>
        <v>0</v>
      </c>
      <c r="S118" s="28" t="e">
        <f t="shared" si="107"/>
        <v>#N/A</v>
      </c>
      <c r="U118" s="28">
        <f t="shared" si="108"/>
        <v>0</v>
      </c>
      <c r="V118" s="28">
        <f t="shared" ca="1" si="94"/>
        <v>0</v>
      </c>
      <c r="W118" s="28" t="e">
        <f t="shared" ca="1" si="109"/>
        <v>#N/A</v>
      </c>
      <c r="Y118" s="28">
        <f t="shared" si="110"/>
        <v>0</v>
      </c>
      <c r="Z118" s="28">
        <f t="shared" ca="1" si="95"/>
        <v>0</v>
      </c>
      <c r="AA118" s="28" t="e">
        <f t="shared" ca="1" si="111"/>
        <v>#N/A</v>
      </c>
      <c r="AC118" s="28">
        <f t="shared" si="64"/>
        <v>0</v>
      </c>
      <c r="AD118" s="28">
        <f t="shared" si="65"/>
        <v>0</v>
      </c>
      <c r="AE118" s="28" t="e">
        <f t="shared" si="112"/>
        <v>#N/A</v>
      </c>
      <c r="AG118" s="28">
        <f t="shared" si="96"/>
        <v>0</v>
      </c>
      <c r="AH118" s="28">
        <f t="shared" si="74"/>
        <v>0</v>
      </c>
      <c r="AI118" s="28" t="e">
        <f t="shared" si="113"/>
        <v>#N/A</v>
      </c>
      <c r="AK118" s="28">
        <f>IF(ISERROR($L118),0,IF($L118&gt;$O118,MAX($AK$8:AK117)+1,0))</f>
        <v>0</v>
      </c>
      <c r="AL118" s="28" t="e">
        <f t="shared" ca="1" si="97"/>
        <v>#N/A</v>
      </c>
      <c r="AN118" s="28">
        <f t="shared" ca="1" si="98"/>
        <v>0</v>
      </c>
      <c r="AO118" s="28">
        <f t="shared" ca="1" si="99"/>
        <v>0</v>
      </c>
      <c r="AT118" s="39" t="str">
        <f t="shared" si="100"/>
        <v/>
      </c>
      <c r="AU118" s="52" t="e">
        <f t="shared" si="101"/>
        <v>#VALUE!</v>
      </c>
      <c r="AW118" s="52">
        <v>110</v>
      </c>
      <c r="AX118" t="str">
        <f t="shared" ca="1" si="76"/>
        <v/>
      </c>
      <c r="AY118" s="67" t="str">
        <f t="shared" si="114"/>
        <v/>
      </c>
      <c r="AZ118" s="68" t="e">
        <f t="shared" si="115"/>
        <v>#N/A</v>
      </c>
      <c r="BA118" s="68" t="e">
        <f t="shared" si="116"/>
        <v>#N/A</v>
      </c>
      <c r="BB118" s="68" t="e">
        <f t="shared" si="117"/>
        <v>#N/A</v>
      </c>
      <c r="BC118" s="68" t="e">
        <f t="shared" si="118"/>
        <v>#N/A</v>
      </c>
      <c r="BD118" s="68" t="e">
        <f t="shared" si="119"/>
        <v>#N/A</v>
      </c>
      <c r="BE118">
        <f t="shared" ca="1" si="102"/>
        <v>1</v>
      </c>
      <c r="BF118" s="68" t="e">
        <f t="shared" si="120"/>
        <v>#N/A</v>
      </c>
      <c r="BG118" s="68" t="e">
        <f t="shared" si="121"/>
        <v>#N/A</v>
      </c>
      <c r="BI118">
        <f t="shared" si="122"/>
        <v>0</v>
      </c>
      <c r="BJ118">
        <f t="shared" si="123"/>
        <v>0</v>
      </c>
    </row>
    <row r="119" spans="2:62" ht="15.75" thickBot="1">
      <c r="B119">
        <f t="shared" si="87"/>
        <v>0</v>
      </c>
      <c r="C119" s="3">
        <v>111</v>
      </c>
      <c r="D119" s="2" t="str">
        <f>IF('Front sheet'!I35="","",'Front sheet'!$I35)</f>
        <v/>
      </c>
      <c r="E119" s="1" t="e">
        <f>IF('Front sheet'!J35="",#N/A,'Front sheet'!J35)</f>
        <v>#N/A</v>
      </c>
      <c r="F119" s="1" t="e">
        <f t="shared" si="103"/>
        <v>#VALUE!</v>
      </c>
      <c r="G119" s="49">
        <f t="shared" ca="1" si="105"/>
        <v>0</v>
      </c>
      <c r="H119" s="49" t="e">
        <f t="shared" si="124"/>
        <v>#N/A</v>
      </c>
      <c r="I119" s="132" t="e">
        <f t="shared" si="125"/>
        <v>#N/A</v>
      </c>
      <c r="J119" s="1" t="str">
        <f t="shared" si="90"/>
        <v/>
      </c>
      <c r="K119" s="134" t="str">
        <f t="shared" si="106"/>
        <v/>
      </c>
      <c r="L119" s="27" t="e">
        <f t="shared" si="126"/>
        <v>#N/A</v>
      </c>
      <c r="M119" s="28">
        <f t="shared" ca="1" si="127"/>
        <v>0</v>
      </c>
      <c r="N119" s="28">
        <f t="shared" ca="1" si="93"/>
        <v>0</v>
      </c>
      <c r="O119" s="28">
        <f t="shared" ca="1" si="104"/>
        <v>0</v>
      </c>
      <c r="Q119" s="28">
        <f>IF(ISERROR($E119),0,IF($E119&gt;$H119,MAX($Q$8:Q118)+1,0))</f>
        <v>0</v>
      </c>
      <c r="R119" s="28">
        <f>IF(ISERROR($E119),0,IF($E119&lt;$I119,MAX($R$8:R118)+1,0))</f>
        <v>0</v>
      </c>
      <c r="S119" s="28" t="e">
        <f t="shared" si="107"/>
        <v>#N/A</v>
      </c>
      <c r="U119" s="28">
        <f t="shared" si="108"/>
        <v>0</v>
      </c>
      <c r="V119" s="28">
        <f t="shared" ca="1" si="94"/>
        <v>0</v>
      </c>
      <c r="W119" s="28" t="e">
        <f t="shared" ca="1" si="109"/>
        <v>#N/A</v>
      </c>
      <c r="Y119" s="28">
        <f t="shared" si="110"/>
        <v>0</v>
      </c>
      <c r="Z119" s="28">
        <f t="shared" ca="1" si="95"/>
        <v>0</v>
      </c>
      <c r="AA119" s="28" t="e">
        <f t="shared" ca="1" si="111"/>
        <v>#N/A</v>
      </c>
      <c r="AC119" s="28">
        <f t="shared" si="64"/>
        <v>0</v>
      </c>
      <c r="AD119" s="28">
        <f t="shared" si="65"/>
        <v>0</v>
      </c>
      <c r="AE119" s="28" t="e">
        <f t="shared" si="112"/>
        <v>#N/A</v>
      </c>
      <c r="AG119" s="28">
        <f t="shared" si="96"/>
        <v>0</v>
      </c>
      <c r="AH119" s="28">
        <f t="shared" si="74"/>
        <v>0</v>
      </c>
      <c r="AI119" s="28" t="e">
        <f t="shared" si="113"/>
        <v>#N/A</v>
      </c>
      <c r="AK119" s="28">
        <f>IF(ISERROR($L119),0,IF($L119&gt;$O119,MAX($AK$8:AK118)+1,0))</f>
        <v>0</v>
      </c>
      <c r="AL119" s="28" t="e">
        <f t="shared" ca="1" si="97"/>
        <v>#N/A</v>
      </c>
      <c r="AN119" s="28">
        <f t="shared" ca="1" si="98"/>
        <v>0</v>
      </c>
      <c r="AO119" s="28">
        <f t="shared" ca="1" si="99"/>
        <v>0</v>
      </c>
      <c r="AT119" s="39" t="str">
        <f t="shared" si="100"/>
        <v/>
      </c>
      <c r="AU119" s="52" t="e">
        <f t="shared" si="101"/>
        <v>#VALUE!</v>
      </c>
      <c r="AW119" s="52">
        <v>111</v>
      </c>
      <c r="AX119" t="str">
        <f t="shared" ca="1" si="76"/>
        <v/>
      </c>
      <c r="AY119" s="67" t="str">
        <f t="shared" si="114"/>
        <v/>
      </c>
      <c r="AZ119" s="68" t="e">
        <f t="shared" si="115"/>
        <v>#N/A</v>
      </c>
      <c r="BA119" s="68" t="e">
        <f t="shared" si="116"/>
        <v>#N/A</v>
      </c>
      <c r="BB119" s="68" t="e">
        <f t="shared" si="117"/>
        <v>#N/A</v>
      </c>
      <c r="BC119" s="68" t="e">
        <f t="shared" si="118"/>
        <v>#N/A</v>
      </c>
      <c r="BD119" s="68" t="e">
        <f t="shared" si="119"/>
        <v>#N/A</v>
      </c>
      <c r="BE119">
        <f t="shared" ca="1" si="102"/>
        <v>1</v>
      </c>
      <c r="BF119" s="68" t="e">
        <f t="shared" si="120"/>
        <v>#N/A</v>
      </c>
      <c r="BG119" s="68" t="e">
        <f t="shared" si="121"/>
        <v>#N/A</v>
      </c>
      <c r="BI119">
        <f t="shared" si="122"/>
        <v>0</v>
      </c>
      <c r="BJ119">
        <f t="shared" si="123"/>
        <v>0</v>
      </c>
    </row>
    <row r="120" spans="2:62" ht="15.75" thickBot="1">
      <c r="B120">
        <f t="shared" si="87"/>
        <v>0</v>
      </c>
      <c r="C120" s="5">
        <v>112</v>
      </c>
      <c r="D120" s="51" t="str">
        <f>IF('Front sheet'!I36="","",'Front sheet'!$I36)</f>
        <v/>
      </c>
      <c r="E120" s="1" t="e">
        <f>IF('Front sheet'!J36="",#N/A,'Front sheet'!J36)</f>
        <v>#N/A</v>
      </c>
      <c r="F120" s="1" t="e">
        <f t="shared" si="103"/>
        <v>#VALUE!</v>
      </c>
      <c r="G120" s="49">
        <f t="shared" ca="1" si="105"/>
        <v>0</v>
      </c>
      <c r="H120" s="49" t="e">
        <f t="shared" si="124"/>
        <v>#N/A</v>
      </c>
      <c r="I120" s="132" t="e">
        <f t="shared" si="125"/>
        <v>#N/A</v>
      </c>
      <c r="J120" s="1" t="str">
        <f t="shared" si="90"/>
        <v/>
      </c>
      <c r="K120" s="134" t="str">
        <f t="shared" si="106"/>
        <v/>
      </c>
      <c r="L120" s="27" t="e">
        <f t="shared" si="126"/>
        <v>#N/A</v>
      </c>
      <c r="M120" s="28">
        <f t="shared" ca="1" si="127"/>
        <v>0</v>
      </c>
      <c r="N120" s="28">
        <f t="shared" ca="1" si="93"/>
        <v>0</v>
      </c>
      <c r="O120" s="28">
        <f t="shared" ca="1" si="104"/>
        <v>0</v>
      </c>
      <c r="Q120" s="28">
        <f>IF(ISERROR($E120),0,IF($E120&gt;$H120,MAX($Q$8:Q119)+1,0))</f>
        <v>0</v>
      </c>
      <c r="R120" s="28">
        <f>IF(ISERROR($E120),0,IF($E120&lt;$I120,MAX($R$8:R119)+1,0))</f>
        <v>0</v>
      </c>
      <c r="S120" s="28" t="e">
        <f t="shared" si="107"/>
        <v>#N/A</v>
      </c>
      <c r="U120" s="28">
        <f t="shared" si="108"/>
        <v>0</v>
      </c>
      <c r="V120" s="28">
        <f t="shared" ca="1" si="94"/>
        <v>0</v>
      </c>
      <c r="W120" s="28" t="e">
        <f t="shared" ca="1" si="109"/>
        <v>#N/A</v>
      </c>
      <c r="Y120" s="28">
        <f t="shared" si="110"/>
        <v>0</v>
      </c>
      <c r="Z120" s="28">
        <f t="shared" ca="1" si="95"/>
        <v>0</v>
      </c>
      <c r="AA120" s="28" t="e">
        <f t="shared" ca="1" si="111"/>
        <v>#N/A</v>
      </c>
      <c r="AC120" s="28">
        <f t="shared" si="64"/>
        <v>0</v>
      </c>
      <c r="AD120" s="28">
        <f t="shared" si="65"/>
        <v>0</v>
      </c>
      <c r="AE120" s="28" t="e">
        <f t="shared" si="112"/>
        <v>#N/A</v>
      </c>
      <c r="AG120" s="28">
        <f t="shared" si="96"/>
        <v>0</v>
      </c>
      <c r="AH120" s="28">
        <f t="shared" si="74"/>
        <v>0</v>
      </c>
      <c r="AI120" s="28" t="e">
        <f t="shared" si="113"/>
        <v>#N/A</v>
      </c>
      <c r="AK120" s="28">
        <f>IF(ISERROR($L120),0,IF($L120&gt;$O120,MAX($AK$8:AK119)+1,0))</f>
        <v>0</v>
      </c>
      <c r="AL120" s="28" t="e">
        <f t="shared" ca="1" si="97"/>
        <v>#N/A</v>
      </c>
      <c r="AN120" s="28">
        <f t="shared" ca="1" si="98"/>
        <v>0</v>
      </c>
      <c r="AO120" s="28">
        <f t="shared" ca="1" si="99"/>
        <v>0</v>
      </c>
      <c r="AT120" s="39" t="str">
        <f t="shared" si="100"/>
        <v/>
      </c>
      <c r="AU120" s="52" t="e">
        <f t="shared" si="101"/>
        <v>#VALUE!</v>
      </c>
      <c r="AW120" s="52">
        <v>112</v>
      </c>
      <c r="AX120" t="str">
        <f t="shared" ca="1" si="76"/>
        <v/>
      </c>
      <c r="AY120" s="69" t="str">
        <f t="shared" si="114"/>
        <v/>
      </c>
      <c r="AZ120" s="68" t="e">
        <f t="shared" si="115"/>
        <v>#N/A</v>
      </c>
      <c r="BA120" s="68" t="e">
        <f t="shared" si="116"/>
        <v>#N/A</v>
      </c>
      <c r="BB120" s="68" t="e">
        <f t="shared" si="117"/>
        <v>#N/A</v>
      </c>
      <c r="BC120" s="68" t="e">
        <f t="shared" si="118"/>
        <v>#N/A</v>
      </c>
      <c r="BD120" s="68" t="e">
        <f t="shared" si="119"/>
        <v>#N/A</v>
      </c>
      <c r="BE120">
        <f t="shared" ca="1" si="102"/>
        <v>1</v>
      </c>
      <c r="BF120" s="68" t="e">
        <f t="shared" si="120"/>
        <v>#N/A</v>
      </c>
      <c r="BG120" s="68" t="e">
        <f t="shared" si="121"/>
        <v>#N/A</v>
      </c>
      <c r="BI120">
        <f t="shared" si="122"/>
        <v>0</v>
      </c>
      <c r="BJ120">
        <f t="shared" si="123"/>
        <v>0</v>
      </c>
    </row>
  </sheetData>
  <autoFilter ref="AT7:AU7"/>
  <mergeCells count="11">
    <mergeCell ref="G1:O1"/>
    <mergeCell ref="G2:O2"/>
    <mergeCell ref="G3:O3"/>
    <mergeCell ref="G4:O4"/>
    <mergeCell ref="Q4:R4"/>
    <mergeCell ref="AN4:AO4"/>
    <mergeCell ref="G6:O6"/>
    <mergeCell ref="AK4:AL4"/>
    <mergeCell ref="U4:W4"/>
    <mergeCell ref="AC4:AE4"/>
    <mergeCell ref="G5:O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Front sheet</vt:lpstr>
      <vt:lpstr>Work sheet 1</vt:lpstr>
      <vt:lpstr>period</vt:lpstr>
      <vt:lpstr>'Front sheet'!Print_Area</vt:lpstr>
      <vt:lpstr>YEs_no</vt:lpstr>
    </vt:vector>
  </TitlesOfParts>
  <Company>Peterborough City Hospital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Sharp, Lisa</dc:creator>
  <cp:lastModifiedBy>Pryde, Kate</cp:lastModifiedBy>
  <cp:lastPrinted>2017-09-28T07:06:52Z</cp:lastPrinted>
  <dcterms:created xsi:type="dcterms:W3CDTF">2017-05-02T10:02:24Z</dcterms:created>
  <dcterms:modified xsi:type="dcterms:W3CDTF">2017-11-22T13:40:45Z</dcterms:modified>
</cp:coreProperties>
</file>